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540" yWindow="-15" windowWidth="16035" windowHeight="11835" activeTab="1"/>
  </bookViews>
  <sheets>
    <sheet name="plný úvazek" sheetId="4" r:id="rId1"/>
    <sheet name="poloviční úvazek" sheetId="5" r:id="rId2"/>
  </sheets>
  <definedNames>
    <definedName name="_xlnm.Print_Area" localSheetId="0">'plný úvazek'!$A$1:$K$48</definedName>
    <definedName name="_xlnm.Print_Area" localSheetId="1">'poloviční úvazek'!$A$1:$K$48</definedName>
  </definedNames>
  <calcPr calcId="125725"/>
</workbook>
</file>

<file path=xl/calcChain.xml><?xml version="1.0" encoding="utf-8"?>
<calcChain xmlns="http://schemas.openxmlformats.org/spreadsheetml/2006/main">
  <c r="E40" i="5"/>
  <c r="G40" s="1"/>
  <c r="E39"/>
  <c r="I38"/>
  <c r="C33"/>
  <c r="F33" s="1"/>
  <c r="C32"/>
  <c r="F32" s="1"/>
  <c r="G32" s="1"/>
  <c r="C31"/>
  <c r="F31" s="1"/>
  <c r="G31" s="1"/>
  <c r="H31" s="1"/>
  <c r="C30"/>
  <c r="F29"/>
  <c r="C29"/>
  <c r="F28"/>
  <c r="C28"/>
  <c r="G28" s="1"/>
  <c r="F27"/>
  <c r="C27"/>
  <c r="G27" s="1"/>
  <c r="C26"/>
  <c r="C25"/>
  <c r="C24"/>
  <c r="F24" s="1"/>
  <c r="G24" s="1"/>
  <c r="C23"/>
  <c r="F23" s="1"/>
  <c r="G23" s="1"/>
  <c r="H23" s="1"/>
  <c r="C22"/>
  <c r="F21"/>
  <c r="C21"/>
  <c r="F20"/>
  <c r="C20"/>
  <c r="H20" s="1"/>
  <c r="F19"/>
  <c r="C19"/>
  <c r="C18"/>
  <c r="C17"/>
  <c r="C16"/>
  <c r="F16" s="1"/>
  <c r="G16" s="1"/>
  <c r="C15"/>
  <c r="F15" s="1"/>
  <c r="G15" s="1"/>
  <c r="H15" s="1"/>
  <c r="C14"/>
  <c r="F13"/>
  <c r="C13"/>
  <c r="F12"/>
  <c r="C12"/>
  <c r="F11"/>
  <c r="C11"/>
  <c r="C10"/>
  <c r="C9"/>
  <c r="F9" s="1"/>
  <c r="C8"/>
  <c r="F8" s="1"/>
  <c r="G8" s="1"/>
  <c r="C7"/>
  <c r="B34" s="1"/>
  <c r="C4"/>
  <c r="I38" i="4"/>
  <c r="H12" i="5" l="1"/>
  <c r="F7"/>
  <c r="G7" s="1"/>
  <c r="H7" s="1"/>
  <c r="H11"/>
  <c r="I11" s="1"/>
  <c r="H19"/>
  <c r="I19" s="1"/>
  <c r="H27"/>
  <c r="G29"/>
  <c r="G25"/>
  <c r="H25" s="1"/>
  <c r="I25" s="1"/>
  <c r="H8"/>
  <c r="I8" s="1"/>
  <c r="G11"/>
  <c r="G12"/>
  <c r="I15"/>
  <c r="H16"/>
  <c r="I16" s="1"/>
  <c r="F17"/>
  <c r="G17" s="1"/>
  <c r="H17" s="1"/>
  <c r="I17" s="1"/>
  <c r="G19"/>
  <c r="G20"/>
  <c r="I23"/>
  <c r="H24"/>
  <c r="F25"/>
  <c r="I31"/>
  <c r="H32"/>
  <c r="A37"/>
  <c r="C37" s="1"/>
  <c r="A35"/>
  <c r="C35" s="1"/>
  <c r="A34"/>
  <c r="C34" s="1"/>
  <c r="A36"/>
  <c r="C36" s="1"/>
  <c r="I12"/>
  <c r="H13"/>
  <c r="I24"/>
  <c r="H29"/>
  <c r="I29" s="1"/>
  <c r="I32"/>
  <c r="I7"/>
  <c r="G9"/>
  <c r="F10"/>
  <c r="G10" s="1"/>
  <c r="H10" s="1"/>
  <c r="I10" s="1"/>
  <c r="G13"/>
  <c r="F14"/>
  <c r="G14" s="1"/>
  <c r="H14" s="1"/>
  <c r="I14" s="1"/>
  <c r="F18"/>
  <c r="G18" s="1"/>
  <c r="H18" s="1"/>
  <c r="I18" s="1"/>
  <c r="G21"/>
  <c r="F22"/>
  <c r="G22" s="1"/>
  <c r="H22" s="1"/>
  <c r="I22" s="1"/>
  <c r="F26"/>
  <c r="G26" s="1"/>
  <c r="H26" s="1"/>
  <c r="I26" s="1"/>
  <c r="H28"/>
  <c r="I28" s="1"/>
  <c r="F30"/>
  <c r="G30" s="1"/>
  <c r="H30" s="1"/>
  <c r="I30" s="1"/>
  <c r="G33"/>
  <c r="H33" s="1"/>
  <c r="I33" s="1"/>
  <c r="E39" i="4"/>
  <c r="C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I27" i="5" l="1"/>
  <c r="I13"/>
  <c r="I20"/>
  <c r="F36"/>
  <c r="G36" s="1"/>
  <c r="H36" s="1"/>
  <c r="I36" s="1"/>
  <c r="H37"/>
  <c r="F37"/>
  <c r="G37"/>
  <c r="I37"/>
  <c r="H21"/>
  <c r="I21" s="1"/>
  <c r="H9"/>
  <c r="F35"/>
  <c r="G35" s="1"/>
  <c r="F34"/>
  <c r="H34"/>
  <c r="H38"/>
  <c r="I34"/>
  <c r="G34"/>
  <c r="F11" i="4"/>
  <c r="G11" s="1"/>
  <c r="F14"/>
  <c r="G14" s="1"/>
  <c r="H14" s="1"/>
  <c r="F18"/>
  <c r="G18" s="1"/>
  <c r="F26"/>
  <c r="G26" s="1"/>
  <c r="F30"/>
  <c r="G30" s="1"/>
  <c r="H30" s="1"/>
  <c r="F9"/>
  <c r="G9" s="1"/>
  <c r="H9" s="1"/>
  <c r="F13"/>
  <c r="G13" s="1"/>
  <c r="H13" s="1"/>
  <c r="F17"/>
  <c r="G17" s="1"/>
  <c r="H17" s="1"/>
  <c r="F21"/>
  <c r="G21" s="1"/>
  <c r="H21" s="1"/>
  <c r="F25"/>
  <c r="G25" s="1"/>
  <c r="H25" s="1"/>
  <c r="F29"/>
  <c r="G29" s="1"/>
  <c r="H29" s="1"/>
  <c r="F8"/>
  <c r="G8" s="1"/>
  <c r="H8" s="1"/>
  <c r="F12"/>
  <c r="G12" s="1"/>
  <c r="H12" s="1"/>
  <c r="F16"/>
  <c r="G16" s="1"/>
  <c r="H16" s="1"/>
  <c r="F20"/>
  <c r="G20" s="1"/>
  <c r="H20" s="1"/>
  <c r="I20" s="1"/>
  <c r="F24"/>
  <c r="G24" s="1"/>
  <c r="H24" s="1"/>
  <c r="F28"/>
  <c r="G28" s="1"/>
  <c r="H28" s="1"/>
  <c r="F32"/>
  <c r="G32" s="1"/>
  <c r="H32" s="1"/>
  <c r="F7"/>
  <c r="G7" s="1"/>
  <c r="F15"/>
  <c r="G15" s="1"/>
  <c r="H15" s="1"/>
  <c r="F19"/>
  <c r="G19" s="1"/>
  <c r="H19" s="1"/>
  <c r="F23"/>
  <c r="G23" s="1"/>
  <c r="H23" s="1"/>
  <c r="F27"/>
  <c r="G27" s="1"/>
  <c r="H27" s="1"/>
  <c r="I27" s="1"/>
  <c r="F31"/>
  <c r="G31" s="1"/>
  <c r="H31" s="1"/>
  <c r="F10"/>
  <c r="G10" s="1"/>
  <c r="H10" s="1"/>
  <c r="F22"/>
  <c r="G22" s="1"/>
  <c r="H22" s="1"/>
  <c r="I22" s="1"/>
  <c r="F33"/>
  <c r="G33" s="1"/>
  <c r="B34"/>
  <c r="A35" s="1"/>
  <c r="E40"/>
  <c r="G40" s="1"/>
  <c r="H35" i="5" l="1"/>
  <c r="I35" s="1"/>
  <c r="G39"/>
  <c r="I9"/>
  <c r="H39"/>
  <c r="J39" s="1"/>
  <c r="G38"/>
  <c r="H33" i="4"/>
  <c r="I33" s="1"/>
  <c r="I23"/>
  <c r="I19"/>
  <c r="I12"/>
  <c r="I15"/>
  <c r="I29"/>
  <c r="I8"/>
  <c r="I13"/>
  <c r="I30"/>
  <c r="I16"/>
  <c r="I9"/>
  <c r="I25"/>
  <c r="I32"/>
  <c r="I28"/>
  <c r="I14"/>
  <c r="I21"/>
  <c r="H7"/>
  <c r="I10"/>
  <c r="I17"/>
  <c r="H11"/>
  <c r="I11" s="1"/>
  <c r="I24"/>
  <c r="H18"/>
  <c r="I18" s="1"/>
  <c r="H26"/>
  <c r="I26" s="1"/>
  <c r="I31"/>
  <c r="C35"/>
  <c r="A34"/>
  <c r="C34" s="1"/>
  <c r="H38" s="1"/>
  <c r="A37"/>
  <c r="C37" s="1"/>
  <c r="A36"/>
  <c r="C36" s="1"/>
  <c r="I7" l="1"/>
  <c r="F37"/>
  <c r="G37" s="1"/>
  <c r="H37" s="1"/>
  <c r="F35"/>
  <c r="G35" s="1"/>
  <c r="H35" s="1"/>
  <c r="I35" s="1"/>
  <c r="F36"/>
  <c r="G36" s="1"/>
  <c r="H36" s="1"/>
  <c r="I36" s="1"/>
  <c r="F34"/>
  <c r="G34" s="1"/>
  <c r="G38" l="1"/>
  <c r="H34"/>
  <c r="G39"/>
  <c r="I37"/>
  <c r="I34" l="1"/>
  <c r="H39"/>
  <c r="J39" s="1"/>
</calcChain>
</file>

<file path=xl/sharedStrings.xml><?xml version="1.0" encoding="utf-8"?>
<sst xmlns="http://schemas.openxmlformats.org/spreadsheetml/2006/main" count="84" uniqueCount="40">
  <si>
    <t>Příchod</t>
  </si>
  <si>
    <t>Odchod</t>
  </si>
  <si>
    <t>ROK</t>
  </si>
  <si>
    <t>MĚSÍC</t>
  </si>
  <si>
    <t>DATUM</t>
  </si>
  <si>
    <t>DEN</t>
  </si>
  <si>
    <t>dle zákona hodin</t>
  </si>
  <si>
    <t>celkem hodin</t>
  </si>
  <si>
    <t>přesčas +/-</t>
  </si>
  <si>
    <t>úvazek</t>
  </si>
  <si>
    <t>přestávka hod/po</t>
  </si>
  <si>
    <t>dnes</t>
  </si>
  <si>
    <t xml:space="preserve">hodiny    </t>
  </si>
  <si>
    <t xml:space="preserve">přesčas   </t>
  </si>
  <si>
    <t xml:space="preserve">celkem směn v měsíci   </t>
  </si>
  <si>
    <t xml:space="preserve">odpracovaných směn v měsíci   </t>
  </si>
  <si>
    <t>jméno a příjmení zaměstnance:</t>
  </si>
  <si>
    <t>přerušení výkonu práce</t>
  </si>
  <si>
    <t>symbol</t>
  </si>
  <si>
    <t>poznámka</t>
  </si>
  <si>
    <t>Datum:</t>
  </si>
  <si>
    <t>Symboly:</t>
  </si>
  <si>
    <t>Podpis zaměstnance:</t>
  </si>
  <si>
    <t>…………………………………………………………</t>
  </si>
  <si>
    <t>N</t>
  </si>
  <si>
    <t>nemoc - doloží se neschopenkou</t>
  </si>
  <si>
    <t>D</t>
  </si>
  <si>
    <t>dovolená - doloží se schválenou dovolenkou</t>
  </si>
  <si>
    <t>Podpis nadřízeného:</t>
  </si>
  <si>
    <t>O</t>
  </si>
  <si>
    <t>ošetřování člena rodiny - doloží se 
potvrzením od lékaře</t>
  </si>
  <si>
    <t>NP</t>
  </si>
  <si>
    <t>neplacené volno, zaměstnanec si platí pojištění sám 
- nutný souhlas zaměstnavatele</t>
  </si>
  <si>
    <t>Čas se zapisuje ve formátu: číslice dvojtečka číslice např. 8:15</t>
  </si>
  <si>
    <t>Datum se zapisuje ve formátu: den.měsíc.rok např. 31.3.2015</t>
  </si>
  <si>
    <t>S</t>
  </si>
  <si>
    <t>státní svátek</t>
  </si>
  <si>
    <t>týd. přenos hod.:</t>
  </si>
  <si>
    <t>E V I D E N C E  P R A C O V N Í  D O B Y</t>
  </si>
  <si>
    <t>neplacené volno, zaměstnanec si platí pojištění sám
- nutný souhlas zaměstnavatele</t>
  </si>
</sst>
</file>

<file path=xl/styles.xml><?xml version="1.0" encoding="utf-8"?>
<styleSheet xmlns="http://schemas.openxmlformats.org/spreadsheetml/2006/main">
  <numFmts count="4">
    <numFmt numFmtId="164" formatCode="h:mm;@"/>
    <numFmt numFmtId="165" formatCode="dddd"/>
    <numFmt numFmtId="166" formatCode="0&quot;.&quot;"/>
    <numFmt numFmtId="167" formatCode="[h]:mm"/>
  </numFmts>
  <fonts count="13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ont="1"/>
    <xf numFmtId="0" fontId="3" fillId="0" borderId="14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14" fontId="7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164" fontId="6" fillId="0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right" vertical="center"/>
      <protection hidden="1"/>
    </xf>
    <xf numFmtId="21" fontId="0" fillId="0" borderId="0" xfId="0" applyNumberFormat="1"/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 hidden="1"/>
    </xf>
    <xf numFmtId="0" fontId="6" fillId="0" borderId="4" xfId="0" applyFont="1" applyFill="1" applyBorder="1" applyAlignment="1" applyProtection="1">
      <alignment horizontal="center" vertical="center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167" fontId="1" fillId="0" borderId="26" xfId="0" applyNumberFormat="1" applyFont="1" applyFill="1" applyBorder="1" applyAlignment="1" applyProtection="1">
      <alignment horizontal="center" vertical="center"/>
      <protection hidden="1"/>
    </xf>
    <xf numFmtId="167" fontId="1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164" fontId="6" fillId="0" borderId="3" xfId="0" applyNumberFormat="1" applyFont="1" applyFill="1" applyBorder="1" applyAlignment="1" applyProtection="1">
      <alignment horizontal="right" vertical="center"/>
      <protection hidden="1"/>
    </xf>
    <xf numFmtId="167" fontId="1" fillId="0" borderId="31" xfId="0" applyNumberFormat="1" applyFont="1" applyFill="1" applyBorder="1" applyAlignment="1" applyProtection="1">
      <alignment horizontal="center" vertical="center"/>
      <protection hidden="1"/>
    </xf>
    <xf numFmtId="167" fontId="6" fillId="0" borderId="3" xfId="0" applyNumberFormat="1" applyFont="1" applyFill="1" applyBorder="1" applyAlignment="1" applyProtection="1">
      <alignment horizontal="center" vertical="center"/>
      <protection locked="0" hidden="1"/>
    </xf>
    <xf numFmtId="167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19" xfId="0" applyFont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21" fontId="7" fillId="0" borderId="9" xfId="0" applyNumberFormat="1" applyFont="1" applyFill="1" applyBorder="1" applyAlignment="1" applyProtection="1">
      <alignment horizontal="left" vertical="center"/>
      <protection hidden="1"/>
    </xf>
    <xf numFmtId="21" fontId="8" fillId="0" borderId="24" xfId="0" applyNumberFormat="1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>
      <alignment vertical="center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21" fontId="8" fillId="0" borderId="3" xfId="0" applyNumberFormat="1" applyFont="1" applyFill="1" applyBorder="1" applyAlignment="1" applyProtection="1">
      <alignment horizontal="left" vertical="center"/>
      <protection locked="0" hidden="1"/>
    </xf>
    <xf numFmtId="21" fontId="7" fillId="0" borderId="3" xfId="0" applyNumberFormat="1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4" xfId="0" applyNumberFormat="1" applyFont="1" applyFill="1" applyBorder="1" applyAlignment="1" applyProtection="1">
      <alignment horizontal="center" vertical="center"/>
      <protection hidden="1"/>
    </xf>
    <xf numFmtId="164" fontId="1" fillId="0" borderId="4" xfId="0" applyNumberFormat="1" applyFont="1" applyFill="1" applyBorder="1" applyAlignment="1" applyProtection="1">
      <alignment horizontal="center" vertical="center"/>
      <protection locked="0" hidden="1"/>
    </xf>
    <xf numFmtId="164" fontId="1" fillId="0" borderId="2" xfId="0" applyNumberFormat="1" applyFont="1" applyFill="1" applyBorder="1" applyAlignment="1" applyProtection="1">
      <alignment horizontal="center" vertical="center"/>
      <protection locked="0" hidden="1"/>
    </xf>
    <xf numFmtId="0" fontId="6" fillId="0" borderId="3" xfId="0" applyNumberFormat="1" applyFont="1" applyFill="1" applyBorder="1" applyAlignment="1" applyProtection="1">
      <alignment horizontal="center" vertical="center"/>
      <protection hidden="1"/>
    </xf>
    <xf numFmtId="166" fontId="1" fillId="0" borderId="14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15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23" xfId="0" applyNumberFormat="1" applyFont="1" applyFill="1" applyBorder="1" applyAlignment="1" applyProtection="1">
      <alignment horizontal="center" vertical="center"/>
      <protection locked="0" hidden="1"/>
    </xf>
    <xf numFmtId="166" fontId="1" fillId="0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17" xfId="0" applyNumberFormat="1" applyFont="1" applyFill="1" applyBorder="1" applyAlignment="1" applyProtection="1">
      <alignment horizontal="center" vertical="center"/>
      <protection locked="0" hidden="1"/>
    </xf>
    <xf numFmtId="164" fontId="1" fillId="0" borderId="29" xfId="0" applyNumberFormat="1" applyFont="1" applyFill="1" applyBorder="1" applyAlignment="1" applyProtection="1">
      <alignment horizontal="center" vertical="center"/>
      <protection locked="0" hidden="1"/>
    </xf>
    <xf numFmtId="0" fontId="6" fillId="0" borderId="31" xfId="0" applyNumberFormat="1" applyFont="1" applyFill="1" applyBorder="1" applyAlignment="1" applyProtection="1">
      <alignment horizontal="center" vertical="center"/>
      <protection hidden="1"/>
    </xf>
    <xf numFmtId="164" fontId="6" fillId="0" borderId="31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0" xfId="0" applyFont="1" applyBorder="1" applyAlignment="1" applyProtection="1">
      <alignment vertical="center"/>
      <protection hidden="1"/>
    </xf>
    <xf numFmtId="0" fontId="0" fillId="0" borderId="2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167" fontId="0" fillId="0" borderId="17" xfId="0" applyNumberForma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19" xfId="0" applyFont="1" applyBorder="1" applyAlignment="1" applyProtection="1">
      <alignment vertical="center"/>
      <protection locked="0"/>
    </xf>
  </cellXfs>
  <cellStyles count="1">
    <cellStyle name="normální" xfId="0" builtinId="0"/>
  </cellStyles>
  <dxfs count="197"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ill>
        <patternFill>
          <bgColor rgb="FFFF66FF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ill>
        <patternFill>
          <bgColor rgb="FFFF66FF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ill>
        <patternFill>
          <bgColor rgb="FFFF66FF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ill>
        <patternFill>
          <bgColor rgb="FFFF66FF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ill>
        <patternFill>
          <bgColor rgb="FFFF66FF"/>
        </patternFill>
      </fill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ill>
        <patternFill>
          <bgColor rgb="FFFF66FF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66FF"/>
      <color rgb="FFFF00FF"/>
      <color rgb="FF9EFB8F"/>
      <color rgb="FF26DA44"/>
      <color rgb="FFE9E59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Normal="100" workbookViewId="0">
      <selection activeCell="E4" sqref="E4"/>
    </sheetView>
  </sheetViews>
  <sheetFormatPr defaultRowHeight="15"/>
  <cols>
    <col min="2" max="2" width="8" style="11" hidden="1" customWidth="1"/>
    <col min="3" max="3" width="11.28515625" bestFit="1" customWidth="1"/>
    <col min="4" max="7" width="11.5703125" customWidth="1"/>
    <col min="8" max="8" width="14.42578125" hidden="1" customWidth="1"/>
    <col min="9" max="9" width="11.5703125" style="17" customWidth="1"/>
    <col min="10" max="10" width="11.5703125" customWidth="1"/>
    <col min="11" max="11" width="35.28515625" customWidth="1"/>
  </cols>
  <sheetData>
    <row r="1" spans="1:14" ht="24" customHeight="1" thickBot="1">
      <c r="A1" s="40"/>
      <c r="B1" s="41"/>
      <c r="C1" s="42"/>
      <c r="D1" s="42"/>
      <c r="E1" s="43" t="s">
        <v>38</v>
      </c>
      <c r="F1" s="42"/>
      <c r="G1" s="42"/>
      <c r="H1" s="42"/>
      <c r="I1" s="44"/>
      <c r="J1" s="42"/>
      <c r="K1" s="45"/>
    </row>
    <row r="2" spans="1:14" ht="30" customHeight="1" thickBot="1">
      <c r="A2" s="46" t="s">
        <v>16</v>
      </c>
      <c r="B2" s="41"/>
      <c r="C2" s="42"/>
      <c r="D2" s="45"/>
      <c r="E2" s="93"/>
      <c r="F2" s="42"/>
      <c r="G2" s="42"/>
      <c r="H2" s="42"/>
      <c r="I2" s="44"/>
      <c r="J2" s="42"/>
      <c r="K2" s="45"/>
    </row>
    <row r="3" spans="1:14" ht="24" customHeight="1">
      <c r="A3" s="47"/>
      <c r="B3" s="48"/>
      <c r="C3" s="49"/>
      <c r="D3" s="20" t="s">
        <v>2</v>
      </c>
      <c r="E3" s="21">
        <v>2015</v>
      </c>
      <c r="F3" s="50"/>
      <c r="G3" s="51" t="s">
        <v>10</v>
      </c>
      <c r="H3" s="48"/>
      <c r="I3" s="52">
        <v>2.0833333333333332E-2</v>
      </c>
      <c r="J3" s="53">
        <v>0.25</v>
      </c>
      <c r="K3" s="54"/>
    </row>
    <row r="4" spans="1:14" ht="24" customHeight="1">
      <c r="A4" s="2" t="s">
        <v>11</v>
      </c>
      <c r="B4" s="10"/>
      <c r="C4" s="4">
        <f ca="1">TODAY()</f>
        <v>42199</v>
      </c>
      <c r="D4" s="18" t="s">
        <v>3</v>
      </c>
      <c r="E4" s="22">
        <v>6</v>
      </c>
      <c r="F4" s="55"/>
      <c r="G4" s="56" t="s">
        <v>9</v>
      </c>
      <c r="H4" s="57"/>
      <c r="I4" s="58">
        <v>0.33333333333333331</v>
      </c>
      <c r="J4" s="59" t="s">
        <v>17</v>
      </c>
      <c r="K4" s="60"/>
      <c r="N4" s="16"/>
    </row>
    <row r="5" spans="1:14" ht="24" customHeight="1">
      <c r="A5" s="5" t="s">
        <v>4</v>
      </c>
      <c r="B5" s="10"/>
      <c r="C5" s="3" t="s">
        <v>5</v>
      </c>
      <c r="D5" s="19" t="s">
        <v>0</v>
      </c>
      <c r="E5" s="19" t="s">
        <v>1</v>
      </c>
      <c r="F5" s="6" t="s">
        <v>7</v>
      </c>
      <c r="G5" s="6" t="s">
        <v>6</v>
      </c>
      <c r="H5" s="7"/>
      <c r="I5" s="8" t="s">
        <v>8</v>
      </c>
      <c r="J5" s="23" t="s">
        <v>18</v>
      </c>
      <c r="K5" s="30" t="s">
        <v>19</v>
      </c>
    </row>
    <row r="6" spans="1:14" ht="24" customHeight="1">
      <c r="A6" s="34"/>
      <c r="B6" s="61"/>
      <c r="C6" s="62"/>
      <c r="D6" s="63"/>
      <c r="E6" s="64"/>
      <c r="F6" s="35" t="s">
        <v>37</v>
      </c>
      <c r="G6" s="37"/>
      <c r="H6" s="65"/>
      <c r="I6" s="33"/>
      <c r="J6" s="23"/>
      <c r="K6" s="30"/>
    </row>
    <row r="7" spans="1:14" ht="24" customHeight="1">
      <c r="A7" s="66">
        <v>1</v>
      </c>
      <c r="B7" s="61"/>
      <c r="C7" s="62">
        <f t="shared" ref="C7:C33" si="0">DATE($E$3,$E$4,A7)</f>
        <v>42156</v>
      </c>
      <c r="D7" s="67"/>
      <c r="E7" s="67"/>
      <c r="F7" s="9">
        <f t="shared" ref="F7:F31" si="1">IF(C7="","",IF(WEEKDAY(C7)=1,"týd. suma:",(IF(E7&lt;D7,(E7-D7+1),(E7-D7)))))</f>
        <v>0</v>
      </c>
      <c r="G7" s="9">
        <f t="shared" ref="G7:G31" si="2">IF(C7="","",IF(WEEKDAY(C7)=1,"",IF(F7&gt;$J$3,F7-$I$3,F7)))</f>
        <v>0</v>
      </c>
      <c r="H7" s="65">
        <f t="shared" ref="H7:H31" si="3">IF(C7="","",IF(WEEKDAY(C7)=1,"",IF(WEEKDAY(C7)=7,G7,G7-$I$4)))</f>
        <v>-0.33333333333333331</v>
      </c>
      <c r="I7" s="33">
        <f t="shared" ref="I7:I10" ca="1" si="4">IF(C7="","",IF(WEEKDAY(C7)=1,SUM(OFFSET(I7,IF(A7&lt;6,-A7,-6),-2,IF(A7&lt;6,A7,6),1)),IF(H7&gt;0,H7,-H7)))</f>
        <v>0.33333333333333331</v>
      </c>
      <c r="J7" s="68"/>
      <c r="K7" s="69"/>
    </row>
    <row r="8" spans="1:14" ht="24" customHeight="1">
      <c r="A8" s="66">
        <v>2</v>
      </c>
      <c r="B8" s="61"/>
      <c r="C8" s="62">
        <f t="shared" si="0"/>
        <v>42157</v>
      </c>
      <c r="D8" s="67"/>
      <c r="E8" s="67"/>
      <c r="F8" s="9">
        <f t="shared" si="1"/>
        <v>0</v>
      </c>
      <c r="G8" s="9">
        <f t="shared" si="2"/>
        <v>0</v>
      </c>
      <c r="H8" s="65">
        <f t="shared" si="3"/>
        <v>-0.33333333333333331</v>
      </c>
      <c r="I8" s="33">
        <f t="shared" ca="1" si="4"/>
        <v>0.33333333333333331</v>
      </c>
      <c r="J8" s="68"/>
      <c r="K8" s="69"/>
    </row>
    <row r="9" spans="1:14" ht="24" customHeight="1">
      <c r="A9" s="66">
        <v>3</v>
      </c>
      <c r="B9" s="61"/>
      <c r="C9" s="62">
        <f t="shared" si="0"/>
        <v>42158</v>
      </c>
      <c r="D9" s="67"/>
      <c r="E9" s="67"/>
      <c r="F9" s="9">
        <f t="shared" si="1"/>
        <v>0</v>
      </c>
      <c r="G9" s="9">
        <f t="shared" si="2"/>
        <v>0</v>
      </c>
      <c r="H9" s="65">
        <f t="shared" si="3"/>
        <v>-0.33333333333333331</v>
      </c>
      <c r="I9" s="33">
        <f t="shared" ca="1" si="4"/>
        <v>0.33333333333333331</v>
      </c>
      <c r="J9" s="68"/>
      <c r="K9" s="69"/>
    </row>
    <row r="10" spans="1:14" ht="24" customHeight="1">
      <c r="A10" s="66">
        <v>4</v>
      </c>
      <c r="B10" s="61"/>
      <c r="C10" s="62">
        <f t="shared" si="0"/>
        <v>42159</v>
      </c>
      <c r="D10" s="67"/>
      <c r="E10" s="67"/>
      <c r="F10" s="9">
        <f t="shared" si="1"/>
        <v>0</v>
      </c>
      <c r="G10" s="9">
        <f t="shared" si="2"/>
        <v>0</v>
      </c>
      <c r="H10" s="65">
        <f t="shared" si="3"/>
        <v>-0.33333333333333331</v>
      </c>
      <c r="I10" s="33">
        <f t="shared" ca="1" si="4"/>
        <v>0.33333333333333331</v>
      </c>
      <c r="J10" s="68"/>
      <c r="K10" s="69"/>
    </row>
    <row r="11" spans="1:14" ht="24" customHeight="1">
      <c r="A11" s="66">
        <v>5</v>
      </c>
      <c r="B11" s="61"/>
      <c r="C11" s="62">
        <f t="shared" si="0"/>
        <v>42160</v>
      </c>
      <c r="D11" s="67"/>
      <c r="E11" s="67"/>
      <c r="F11" s="9">
        <f t="shared" si="1"/>
        <v>0</v>
      </c>
      <c r="G11" s="9">
        <f t="shared" si="2"/>
        <v>0</v>
      </c>
      <c r="H11" s="65">
        <f t="shared" si="3"/>
        <v>-0.33333333333333331</v>
      </c>
      <c r="I11" s="33">
        <f ca="1">IF(C11="","",IF(WEEKDAY(C11)=1,SUM(OFFSET(I11,IF(A11&lt;6,-A11,-6),-2,IF(A11&lt;6,A11,6),1)),IF(H11&gt;0,H11,-H11)))</f>
        <v>0.33333333333333331</v>
      </c>
      <c r="J11" s="68"/>
      <c r="K11" s="69"/>
    </row>
    <row r="12" spans="1:14" ht="24" customHeight="1">
      <c r="A12" s="66">
        <v>6</v>
      </c>
      <c r="B12" s="61"/>
      <c r="C12" s="62">
        <f t="shared" si="0"/>
        <v>42161</v>
      </c>
      <c r="D12" s="67"/>
      <c r="E12" s="67"/>
      <c r="F12" s="9">
        <f t="shared" si="1"/>
        <v>0</v>
      </c>
      <c r="G12" s="9">
        <f t="shared" si="2"/>
        <v>0</v>
      </c>
      <c r="H12" s="65">
        <f t="shared" si="3"/>
        <v>0</v>
      </c>
      <c r="I12" s="33">
        <f t="shared" ref="I12:I37" ca="1" si="5">IF(C12="","",IF(WEEKDAY(C12)=1,SUM(OFFSET(I12,IF(A12&lt;6,-A12,-6),-2,IF(A12&lt;6,A12,6),1)),IF(H12&gt;0,H12,-H12)))</f>
        <v>0</v>
      </c>
      <c r="J12" s="68"/>
      <c r="K12" s="69"/>
    </row>
    <row r="13" spans="1:14" ht="24" customHeight="1">
      <c r="A13" s="66">
        <v>7</v>
      </c>
      <c r="B13" s="61"/>
      <c r="C13" s="62">
        <f t="shared" si="0"/>
        <v>42162</v>
      </c>
      <c r="D13" s="67"/>
      <c r="E13" s="67"/>
      <c r="F13" s="9" t="str">
        <f t="shared" si="1"/>
        <v>týd. suma:</v>
      </c>
      <c r="G13" s="9" t="str">
        <f t="shared" si="2"/>
        <v/>
      </c>
      <c r="H13" s="65" t="str">
        <f t="shared" si="3"/>
        <v/>
      </c>
      <c r="I13" s="33">
        <f t="shared" ca="1" si="5"/>
        <v>0</v>
      </c>
      <c r="J13" s="68"/>
      <c r="K13" s="69"/>
    </row>
    <row r="14" spans="1:14" ht="24" customHeight="1">
      <c r="A14" s="66">
        <v>8</v>
      </c>
      <c r="B14" s="61"/>
      <c r="C14" s="62">
        <f t="shared" si="0"/>
        <v>42163</v>
      </c>
      <c r="D14" s="67"/>
      <c r="E14" s="67"/>
      <c r="F14" s="9">
        <f t="shared" si="1"/>
        <v>0</v>
      </c>
      <c r="G14" s="9">
        <f t="shared" si="2"/>
        <v>0</v>
      </c>
      <c r="H14" s="65">
        <f t="shared" si="3"/>
        <v>-0.33333333333333331</v>
      </c>
      <c r="I14" s="33">
        <f t="shared" ca="1" si="5"/>
        <v>0.33333333333333331</v>
      </c>
      <c r="J14" s="68"/>
      <c r="K14" s="69"/>
    </row>
    <row r="15" spans="1:14" ht="24" customHeight="1">
      <c r="A15" s="66">
        <v>9</v>
      </c>
      <c r="B15" s="61"/>
      <c r="C15" s="62">
        <f t="shared" si="0"/>
        <v>42164</v>
      </c>
      <c r="D15" s="67"/>
      <c r="E15" s="67"/>
      <c r="F15" s="9">
        <f t="shared" si="1"/>
        <v>0</v>
      </c>
      <c r="G15" s="9">
        <f t="shared" si="2"/>
        <v>0</v>
      </c>
      <c r="H15" s="65">
        <f t="shared" si="3"/>
        <v>-0.33333333333333331</v>
      </c>
      <c r="I15" s="33">
        <f t="shared" ca="1" si="5"/>
        <v>0.33333333333333331</v>
      </c>
      <c r="J15" s="68"/>
      <c r="K15" s="69"/>
    </row>
    <row r="16" spans="1:14" ht="24" customHeight="1">
      <c r="A16" s="66">
        <v>10</v>
      </c>
      <c r="B16" s="61"/>
      <c r="C16" s="62">
        <f t="shared" si="0"/>
        <v>42165</v>
      </c>
      <c r="D16" s="67"/>
      <c r="E16" s="67"/>
      <c r="F16" s="9">
        <f t="shared" si="1"/>
        <v>0</v>
      </c>
      <c r="G16" s="9">
        <f t="shared" si="2"/>
        <v>0</v>
      </c>
      <c r="H16" s="65">
        <f t="shared" si="3"/>
        <v>-0.33333333333333331</v>
      </c>
      <c r="I16" s="33">
        <f t="shared" ca="1" si="5"/>
        <v>0.33333333333333331</v>
      </c>
      <c r="J16" s="68"/>
      <c r="K16" s="69"/>
    </row>
    <row r="17" spans="1:11" ht="24" customHeight="1">
      <c r="A17" s="66">
        <v>11</v>
      </c>
      <c r="B17" s="61"/>
      <c r="C17" s="62">
        <f t="shared" si="0"/>
        <v>42166</v>
      </c>
      <c r="D17" s="67"/>
      <c r="E17" s="67"/>
      <c r="F17" s="9">
        <f t="shared" si="1"/>
        <v>0</v>
      </c>
      <c r="G17" s="9">
        <f t="shared" si="2"/>
        <v>0</v>
      </c>
      <c r="H17" s="65">
        <f t="shared" si="3"/>
        <v>-0.33333333333333331</v>
      </c>
      <c r="I17" s="33">
        <f t="shared" ca="1" si="5"/>
        <v>0.33333333333333331</v>
      </c>
      <c r="J17" s="68"/>
      <c r="K17" s="69"/>
    </row>
    <row r="18" spans="1:11" ht="24" customHeight="1">
      <c r="A18" s="66">
        <v>12</v>
      </c>
      <c r="B18" s="61"/>
      <c r="C18" s="62">
        <f t="shared" si="0"/>
        <v>42167</v>
      </c>
      <c r="D18" s="67"/>
      <c r="E18" s="67"/>
      <c r="F18" s="9">
        <f t="shared" si="1"/>
        <v>0</v>
      </c>
      <c r="G18" s="9">
        <f t="shared" si="2"/>
        <v>0</v>
      </c>
      <c r="H18" s="65">
        <f t="shared" si="3"/>
        <v>-0.33333333333333331</v>
      </c>
      <c r="I18" s="33">
        <f t="shared" ca="1" si="5"/>
        <v>0.33333333333333331</v>
      </c>
      <c r="J18" s="68"/>
      <c r="K18" s="69"/>
    </row>
    <row r="19" spans="1:11" ht="24" customHeight="1">
      <c r="A19" s="66">
        <v>13</v>
      </c>
      <c r="B19" s="61"/>
      <c r="C19" s="62">
        <f t="shared" si="0"/>
        <v>42168</v>
      </c>
      <c r="D19" s="67"/>
      <c r="E19" s="67"/>
      <c r="F19" s="9">
        <f t="shared" si="1"/>
        <v>0</v>
      </c>
      <c r="G19" s="9">
        <f t="shared" si="2"/>
        <v>0</v>
      </c>
      <c r="H19" s="65">
        <f t="shared" si="3"/>
        <v>0</v>
      </c>
      <c r="I19" s="33">
        <f t="shared" ca="1" si="5"/>
        <v>0</v>
      </c>
      <c r="J19" s="68"/>
      <c r="K19" s="69"/>
    </row>
    <row r="20" spans="1:11" ht="24" customHeight="1">
      <c r="A20" s="66">
        <v>14</v>
      </c>
      <c r="B20" s="61"/>
      <c r="C20" s="62">
        <f t="shared" si="0"/>
        <v>42169</v>
      </c>
      <c r="D20" s="67"/>
      <c r="E20" s="67"/>
      <c r="F20" s="9" t="str">
        <f t="shared" si="1"/>
        <v>týd. suma:</v>
      </c>
      <c r="G20" s="9" t="str">
        <f t="shared" si="2"/>
        <v/>
      </c>
      <c r="H20" s="65" t="str">
        <f t="shared" si="3"/>
        <v/>
      </c>
      <c r="I20" s="33">
        <f t="shared" ca="1" si="5"/>
        <v>0</v>
      </c>
      <c r="J20" s="68"/>
      <c r="K20" s="69"/>
    </row>
    <row r="21" spans="1:11" ht="24" customHeight="1">
      <c r="A21" s="66">
        <v>15</v>
      </c>
      <c r="B21" s="61"/>
      <c r="C21" s="62">
        <f t="shared" si="0"/>
        <v>42170</v>
      </c>
      <c r="D21" s="67"/>
      <c r="E21" s="67"/>
      <c r="F21" s="9">
        <f t="shared" si="1"/>
        <v>0</v>
      </c>
      <c r="G21" s="9">
        <f t="shared" si="2"/>
        <v>0</v>
      </c>
      <c r="H21" s="65">
        <f t="shared" si="3"/>
        <v>-0.33333333333333331</v>
      </c>
      <c r="I21" s="33">
        <f t="shared" ca="1" si="5"/>
        <v>0.33333333333333331</v>
      </c>
      <c r="J21" s="68"/>
      <c r="K21" s="69"/>
    </row>
    <row r="22" spans="1:11" ht="24" customHeight="1">
      <c r="A22" s="66">
        <v>16</v>
      </c>
      <c r="B22" s="61"/>
      <c r="C22" s="62">
        <f t="shared" si="0"/>
        <v>42171</v>
      </c>
      <c r="D22" s="67"/>
      <c r="E22" s="67"/>
      <c r="F22" s="9">
        <f t="shared" si="1"/>
        <v>0</v>
      </c>
      <c r="G22" s="9">
        <f t="shared" si="2"/>
        <v>0</v>
      </c>
      <c r="H22" s="65">
        <f t="shared" si="3"/>
        <v>-0.33333333333333331</v>
      </c>
      <c r="I22" s="33">
        <f t="shared" ca="1" si="5"/>
        <v>0.33333333333333331</v>
      </c>
      <c r="J22" s="68"/>
      <c r="K22" s="69"/>
    </row>
    <row r="23" spans="1:11" ht="24" customHeight="1">
      <c r="A23" s="66">
        <v>17</v>
      </c>
      <c r="B23" s="61"/>
      <c r="C23" s="62">
        <f t="shared" si="0"/>
        <v>42172</v>
      </c>
      <c r="D23" s="67"/>
      <c r="E23" s="67"/>
      <c r="F23" s="9">
        <f t="shared" si="1"/>
        <v>0</v>
      </c>
      <c r="G23" s="9">
        <f t="shared" si="2"/>
        <v>0</v>
      </c>
      <c r="H23" s="65">
        <f t="shared" si="3"/>
        <v>-0.33333333333333331</v>
      </c>
      <c r="I23" s="33">
        <f t="shared" ca="1" si="5"/>
        <v>0.33333333333333331</v>
      </c>
      <c r="J23" s="68"/>
      <c r="K23" s="69"/>
    </row>
    <row r="24" spans="1:11" ht="24" customHeight="1">
      <c r="A24" s="66">
        <v>18</v>
      </c>
      <c r="B24" s="61"/>
      <c r="C24" s="62">
        <f t="shared" si="0"/>
        <v>42173</v>
      </c>
      <c r="D24" s="67"/>
      <c r="E24" s="67"/>
      <c r="F24" s="9">
        <f t="shared" si="1"/>
        <v>0</v>
      </c>
      <c r="G24" s="9">
        <f t="shared" si="2"/>
        <v>0</v>
      </c>
      <c r="H24" s="65">
        <f t="shared" si="3"/>
        <v>-0.33333333333333331</v>
      </c>
      <c r="I24" s="33">
        <f t="shared" ca="1" si="5"/>
        <v>0.33333333333333331</v>
      </c>
      <c r="J24" s="68"/>
      <c r="K24" s="69"/>
    </row>
    <row r="25" spans="1:11" ht="24" customHeight="1">
      <c r="A25" s="66">
        <v>19</v>
      </c>
      <c r="B25" s="61"/>
      <c r="C25" s="62">
        <f t="shared" si="0"/>
        <v>42174</v>
      </c>
      <c r="D25" s="67"/>
      <c r="E25" s="67"/>
      <c r="F25" s="9">
        <f t="shared" si="1"/>
        <v>0</v>
      </c>
      <c r="G25" s="9">
        <f t="shared" si="2"/>
        <v>0</v>
      </c>
      <c r="H25" s="65">
        <f t="shared" si="3"/>
        <v>-0.33333333333333331</v>
      </c>
      <c r="I25" s="33">
        <f t="shared" ca="1" si="5"/>
        <v>0.33333333333333331</v>
      </c>
      <c r="J25" s="68"/>
      <c r="K25" s="69"/>
    </row>
    <row r="26" spans="1:11" ht="24" customHeight="1">
      <c r="A26" s="66">
        <v>20</v>
      </c>
      <c r="B26" s="61"/>
      <c r="C26" s="62">
        <f t="shared" si="0"/>
        <v>42175</v>
      </c>
      <c r="D26" s="67"/>
      <c r="E26" s="67"/>
      <c r="F26" s="9">
        <f t="shared" si="1"/>
        <v>0</v>
      </c>
      <c r="G26" s="9">
        <f t="shared" si="2"/>
        <v>0</v>
      </c>
      <c r="H26" s="65">
        <f t="shared" si="3"/>
        <v>0</v>
      </c>
      <c r="I26" s="33">
        <f t="shared" ca="1" si="5"/>
        <v>0</v>
      </c>
      <c r="J26" s="68"/>
      <c r="K26" s="69"/>
    </row>
    <row r="27" spans="1:11" ht="24" customHeight="1">
      <c r="A27" s="66">
        <v>21</v>
      </c>
      <c r="B27" s="61"/>
      <c r="C27" s="62">
        <f t="shared" si="0"/>
        <v>42176</v>
      </c>
      <c r="D27" s="67"/>
      <c r="E27" s="67"/>
      <c r="F27" s="9" t="str">
        <f t="shared" si="1"/>
        <v>týd. suma:</v>
      </c>
      <c r="G27" s="9" t="str">
        <f t="shared" si="2"/>
        <v/>
      </c>
      <c r="H27" s="65" t="str">
        <f t="shared" si="3"/>
        <v/>
      </c>
      <c r="I27" s="33">
        <f t="shared" ca="1" si="5"/>
        <v>0</v>
      </c>
      <c r="J27" s="68"/>
      <c r="K27" s="69"/>
    </row>
    <row r="28" spans="1:11" ht="24" customHeight="1">
      <c r="A28" s="66">
        <v>22</v>
      </c>
      <c r="B28" s="61"/>
      <c r="C28" s="62">
        <f t="shared" si="0"/>
        <v>42177</v>
      </c>
      <c r="D28" s="67"/>
      <c r="E28" s="67"/>
      <c r="F28" s="9">
        <f t="shared" si="1"/>
        <v>0</v>
      </c>
      <c r="G28" s="9">
        <f t="shared" si="2"/>
        <v>0</v>
      </c>
      <c r="H28" s="65">
        <f t="shared" si="3"/>
        <v>-0.33333333333333331</v>
      </c>
      <c r="I28" s="33">
        <f t="shared" ca="1" si="5"/>
        <v>0.33333333333333331</v>
      </c>
      <c r="J28" s="68"/>
      <c r="K28" s="69"/>
    </row>
    <row r="29" spans="1:11" ht="24" customHeight="1">
      <c r="A29" s="66">
        <v>23</v>
      </c>
      <c r="B29" s="61"/>
      <c r="C29" s="62">
        <f t="shared" si="0"/>
        <v>42178</v>
      </c>
      <c r="D29" s="67"/>
      <c r="E29" s="67"/>
      <c r="F29" s="9">
        <f t="shared" si="1"/>
        <v>0</v>
      </c>
      <c r="G29" s="9">
        <f t="shared" si="2"/>
        <v>0</v>
      </c>
      <c r="H29" s="65">
        <f t="shared" si="3"/>
        <v>-0.33333333333333331</v>
      </c>
      <c r="I29" s="33">
        <f t="shared" ca="1" si="5"/>
        <v>0.33333333333333331</v>
      </c>
      <c r="J29" s="68"/>
      <c r="K29" s="69"/>
    </row>
    <row r="30" spans="1:11" ht="24" customHeight="1">
      <c r="A30" s="66">
        <v>24</v>
      </c>
      <c r="B30" s="61"/>
      <c r="C30" s="62">
        <f t="shared" si="0"/>
        <v>42179</v>
      </c>
      <c r="D30" s="67"/>
      <c r="E30" s="67"/>
      <c r="F30" s="9">
        <f t="shared" si="1"/>
        <v>0</v>
      </c>
      <c r="G30" s="9">
        <f t="shared" si="2"/>
        <v>0</v>
      </c>
      <c r="H30" s="65">
        <f t="shared" si="3"/>
        <v>-0.33333333333333331</v>
      </c>
      <c r="I30" s="33">
        <f t="shared" ca="1" si="5"/>
        <v>0.33333333333333331</v>
      </c>
      <c r="J30" s="68"/>
      <c r="K30" s="69"/>
    </row>
    <row r="31" spans="1:11" ht="24" customHeight="1">
      <c r="A31" s="66">
        <v>25</v>
      </c>
      <c r="B31" s="61"/>
      <c r="C31" s="62">
        <f t="shared" si="0"/>
        <v>42180</v>
      </c>
      <c r="D31" s="67"/>
      <c r="E31" s="67"/>
      <c r="F31" s="9">
        <f t="shared" si="1"/>
        <v>0</v>
      </c>
      <c r="G31" s="9">
        <f t="shared" si="2"/>
        <v>0</v>
      </c>
      <c r="H31" s="65">
        <f t="shared" si="3"/>
        <v>-0.33333333333333331</v>
      </c>
      <c r="I31" s="33">
        <f t="shared" ca="1" si="5"/>
        <v>0.33333333333333331</v>
      </c>
      <c r="J31" s="68"/>
      <c r="K31" s="69"/>
    </row>
    <row r="32" spans="1:11" ht="24" customHeight="1">
      <c r="A32" s="66">
        <v>26</v>
      </c>
      <c r="B32" s="61"/>
      <c r="C32" s="62">
        <f t="shared" si="0"/>
        <v>42181</v>
      </c>
      <c r="D32" s="67"/>
      <c r="E32" s="67"/>
      <c r="F32" s="9">
        <f>IF(C32="","",IF(WEEKDAY(C32)=1,"týd. suma:",(IF(E32&lt;D32,(E32-D32+1),(E32-D32)))))</f>
        <v>0</v>
      </c>
      <c r="G32" s="9">
        <f>IF(C32="","",IF(WEEKDAY(C32)=1,"",IF(F32&gt;$J$3,F32-$I$3,F32)))</f>
        <v>0</v>
      </c>
      <c r="H32" s="65">
        <f>IF(C32="","",IF(WEEKDAY(C32)=1,"",IF(WEEKDAY(C32)=7,G32,G32-$I$4)))</f>
        <v>-0.33333333333333331</v>
      </c>
      <c r="I32" s="33">
        <f t="shared" ca="1" si="5"/>
        <v>0.33333333333333331</v>
      </c>
      <c r="J32" s="68"/>
      <c r="K32" s="69"/>
    </row>
    <row r="33" spans="1:11" ht="24" customHeight="1">
      <c r="A33" s="66">
        <v>27</v>
      </c>
      <c r="B33" s="61"/>
      <c r="C33" s="62">
        <f t="shared" si="0"/>
        <v>42182</v>
      </c>
      <c r="D33" s="67"/>
      <c r="E33" s="67"/>
      <c r="F33" s="9">
        <f t="shared" ref="F33:F37" si="6">IF(C33="","",IF(WEEKDAY(C33)=1,"týd. suma:",(IF(E33&lt;D33,(E33-D33+1),(E33-D33)))))</f>
        <v>0</v>
      </c>
      <c r="G33" s="9">
        <f t="shared" ref="G33:G37" si="7">IF(C33="","",IF(WEEKDAY(C33)=1,"",IF(F33&gt;$J$3,F33-$I$3,F33)))</f>
        <v>0</v>
      </c>
      <c r="H33" s="65">
        <f t="shared" ref="H33:H37" si="8">IF(C33="","",IF(WEEKDAY(C33)=1,"",IF(WEEKDAY(C33)=7,G33,G33-$I$4)))</f>
        <v>0</v>
      </c>
      <c r="I33" s="33">
        <f t="shared" ca="1" si="5"/>
        <v>0</v>
      </c>
      <c r="J33" s="68"/>
      <c r="K33" s="69"/>
    </row>
    <row r="34" spans="1:11" ht="24" customHeight="1">
      <c r="A34" s="66">
        <f>IF($B$34&gt;28,28,"")</f>
        <v>28</v>
      </c>
      <c r="B34" s="61">
        <f>DAY(EOMONTH(C7,0))+1</f>
        <v>31</v>
      </c>
      <c r="C34" s="62">
        <f t="shared" ref="C34:C36" si="9">IF(A34="","",DATE($E$3,$E$4,A34))</f>
        <v>42183</v>
      </c>
      <c r="D34" s="67"/>
      <c r="E34" s="67"/>
      <c r="F34" s="9" t="str">
        <f t="shared" si="6"/>
        <v>týd. suma:</v>
      </c>
      <c r="G34" s="9" t="str">
        <f t="shared" si="7"/>
        <v/>
      </c>
      <c r="H34" s="65" t="str">
        <f t="shared" si="8"/>
        <v/>
      </c>
      <c r="I34" s="33">
        <f t="shared" ca="1" si="5"/>
        <v>0</v>
      </c>
      <c r="J34" s="68"/>
      <c r="K34" s="69"/>
    </row>
    <row r="35" spans="1:11" ht="24" customHeight="1">
      <c r="A35" s="66">
        <f>IF($B$34&gt;29,29,"")</f>
        <v>29</v>
      </c>
      <c r="B35" s="61"/>
      <c r="C35" s="62">
        <f t="shared" si="9"/>
        <v>42184</v>
      </c>
      <c r="D35" s="67"/>
      <c r="E35" s="67"/>
      <c r="F35" s="9">
        <f t="shared" si="6"/>
        <v>0</v>
      </c>
      <c r="G35" s="9">
        <f t="shared" si="7"/>
        <v>0</v>
      </c>
      <c r="H35" s="65">
        <f t="shared" si="8"/>
        <v>-0.33333333333333331</v>
      </c>
      <c r="I35" s="33">
        <f t="shared" ca="1" si="5"/>
        <v>0.33333333333333331</v>
      </c>
      <c r="J35" s="68"/>
      <c r="K35" s="69"/>
    </row>
    <row r="36" spans="1:11" ht="24" customHeight="1">
      <c r="A36" s="66">
        <f>IF($B$34&gt;30,30,"")</f>
        <v>30</v>
      </c>
      <c r="B36" s="61"/>
      <c r="C36" s="62">
        <f t="shared" si="9"/>
        <v>42185</v>
      </c>
      <c r="D36" s="67"/>
      <c r="E36" s="67"/>
      <c r="F36" s="9">
        <f t="shared" si="6"/>
        <v>0</v>
      </c>
      <c r="G36" s="9">
        <f t="shared" si="7"/>
        <v>0</v>
      </c>
      <c r="H36" s="65">
        <f t="shared" si="8"/>
        <v>-0.33333333333333331</v>
      </c>
      <c r="I36" s="33">
        <f t="shared" ca="1" si="5"/>
        <v>0.33333333333333331</v>
      </c>
      <c r="J36" s="68"/>
      <c r="K36" s="69"/>
    </row>
    <row r="37" spans="1:11" ht="24" customHeight="1">
      <c r="A37" s="66" t="str">
        <f>IF($B$34&gt;31,31,"")</f>
        <v/>
      </c>
      <c r="B37" s="61"/>
      <c r="C37" s="62" t="str">
        <f>IF(A37="","",DATE($E$3,$E$4,A37))</f>
        <v/>
      </c>
      <c r="D37" s="67"/>
      <c r="E37" s="67"/>
      <c r="F37" s="9" t="str">
        <f t="shared" si="6"/>
        <v/>
      </c>
      <c r="G37" s="9" t="str">
        <f t="shared" si="7"/>
        <v/>
      </c>
      <c r="H37" s="65" t="str">
        <f t="shared" si="8"/>
        <v/>
      </c>
      <c r="I37" s="33" t="str">
        <f t="shared" ca="1" si="5"/>
        <v/>
      </c>
      <c r="J37" s="68"/>
      <c r="K37" s="70"/>
    </row>
    <row r="38" spans="1:11" ht="24" customHeight="1" thickBot="1">
      <c r="A38" s="71"/>
      <c r="B38" s="72"/>
      <c r="C38" s="73"/>
      <c r="D38" s="74"/>
      <c r="E38" s="75"/>
      <c r="F38" s="35" t="s">
        <v>37</v>
      </c>
      <c r="G38" s="36">
        <f ca="1">SUM(OFFSET($G$37,-$H$38+1,0,$H$38,1))</f>
        <v>0</v>
      </c>
      <c r="H38" s="76">
        <f>IF(WEEKDAY($C$34)&lt;6,WEEKDAY($C$34)+2,WEEKDAY($C$34)-5)</f>
        <v>3</v>
      </c>
      <c r="I38" s="36" t="str">
        <f t="shared" ref="I38" ca="1" si="10">IF(C38="","",IF(WEEKDAY(C38)=1,SUM(OFFSET(I38,IF(A38&lt;6,-A38,-6),-2,IF(A38&lt;6,A38,6),1)),IF(H38&gt;0,H38,-H38)))</f>
        <v/>
      </c>
      <c r="J38" s="77"/>
      <c r="K38" s="78"/>
    </row>
    <row r="39" spans="1:11" s="1" customFormat="1" ht="24" customHeight="1" thickBot="1">
      <c r="A39" s="12"/>
      <c r="B39" s="13"/>
      <c r="C39" s="79"/>
      <c r="D39" s="14" t="s">
        <v>15</v>
      </c>
      <c r="E39" s="39">
        <f>COUNTIF(D7:D37,"&gt;0")</f>
        <v>0</v>
      </c>
      <c r="F39" s="14" t="s">
        <v>12</v>
      </c>
      <c r="G39" s="38">
        <f>SUM(G7:G37)</f>
        <v>0</v>
      </c>
      <c r="H39" s="13">
        <f>SUM(H7:H37)</f>
        <v>-7.3333333333333304</v>
      </c>
      <c r="I39" s="15" t="s">
        <v>13</v>
      </c>
      <c r="J39" s="32">
        <f>IF(H39&gt;0,H39,-H39)</f>
        <v>7.3333333333333304</v>
      </c>
      <c r="K39" s="80"/>
    </row>
    <row r="40" spans="1:11" ht="24" customHeight="1" thickBot="1">
      <c r="A40" s="81"/>
      <c r="B40" s="82"/>
      <c r="C40" s="83"/>
      <c r="D40" s="14" t="s">
        <v>14</v>
      </c>
      <c r="E40" s="84">
        <f>NETWORKDAYS($C$7,EOMONTH($C$7,0))</f>
        <v>22</v>
      </c>
      <c r="F40" s="85" t="s">
        <v>12</v>
      </c>
      <c r="G40" s="86">
        <f>I4*E40</f>
        <v>7.333333333333333</v>
      </c>
      <c r="H40" s="83"/>
      <c r="I40" s="87"/>
      <c r="J40" s="83"/>
      <c r="K40" s="88"/>
    </row>
    <row r="41" spans="1:11">
      <c r="A41" s="27"/>
      <c r="B41" s="25"/>
      <c r="C41" s="27"/>
      <c r="D41" s="27"/>
      <c r="E41" s="27"/>
      <c r="F41" s="27"/>
      <c r="G41" s="27"/>
      <c r="H41" s="27"/>
      <c r="I41" s="24"/>
      <c r="J41" s="27"/>
      <c r="K41" s="27"/>
    </row>
    <row r="42" spans="1:11" ht="28.5" customHeight="1">
      <c r="A42" s="24" t="s">
        <v>20</v>
      </c>
      <c r="B42" s="25"/>
      <c r="C42" s="26"/>
      <c r="D42" s="27"/>
      <c r="E42" s="27"/>
      <c r="F42" s="27"/>
      <c r="G42" s="27"/>
      <c r="H42" s="27"/>
      <c r="I42" s="31"/>
      <c r="J42" s="27"/>
      <c r="K42" s="27"/>
    </row>
    <row r="43" spans="1:11" ht="28.5" customHeight="1">
      <c r="A43" s="24"/>
      <c r="B43" s="25"/>
      <c r="C43" s="27"/>
      <c r="D43" s="27"/>
      <c r="E43" s="27"/>
      <c r="F43" s="27"/>
      <c r="G43" s="89" t="s">
        <v>21</v>
      </c>
      <c r="H43" s="90"/>
      <c r="I43" s="91"/>
      <c r="J43" s="90"/>
      <c r="K43" s="90"/>
    </row>
    <row r="44" spans="1:11" ht="28.5" customHeight="1">
      <c r="A44" s="24" t="s">
        <v>22</v>
      </c>
      <c r="B44" s="25"/>
      <c r="C44" s="29"/>
      <c r="D44" s="27" t="s">
        <v>23</v>
      </c>
      <c r="E44" s="27"/>
      <c r="F44" s="27"/>
      <c r="G44" s="89" t="s">
        <v>24</v>
      </c>
      <c r="H44" s="90"/>
      <c r="I44" s="92" t="s">
        <v>25</v>
      </c>
      <c r="J44" s="92"/>
      <c r="K44" s="92"/>
    </row>
    <row r="45" spans="1:11" ht="28.5" customHeight="1">
      <c r="A45" s="24"/>
      <c r="B45" s="25"/>
      <c r="C45" s="29"/>
      <c r="D45" s="27"/>
      <c r="E45" s="27"/>
      <c r="F45" s="27"/>
      <c r="G45" s="89" t="s">
        <v>26</v>
      </c>
      <c r="H45" s="90"/>
      <c r="I45" s="92" t="s">
        <v>27</v>
      </c>
      <c r="J45" s="92"/>
      <c r="K45" s="92"/>
    </row>
    <row r="46" spans="1:11" ht="28.5" customHeight="1">
      <c r="A46" s="24" t="s">
        <v>28</v>
      </c>
      <c r="B46" s="25"/>
      <c r="C46" s="27"/>
      <c r="D46" s="27" t="s">
        <v>23</v>
      </c>
      <c r="E46" s="27"/>
      <c r="F46" s="27"/>
      <c r="G46" s="89" t="s">
        <v>29</v>
      </c>
      <c r="H46" s="90"/>
      <c r="I46" s="92" t="s">
        <v>30</v>
      </c>
      <c r="J46" s="92"/>
      <c r="K46" s="92"/>
    </row>
    <row r="47" spans="1:11" ht="28.5" customHeight="1">
      <c r="A47" s="27"/>
      <c r="B47" s="25"/>
      <c r="C47" s="27"/>
      <c r="D47" s="27"/>
      <c r="E47" s="27"/>
      <c r="F47" s="27"/>
      <c r="G47" s="89" t="s">
        <v>31</v>
      </c>
      <c r="H47" s="90"/>
      <c r="I47" s="92" t="s">
        <v>39</v>
      </c>
      <c r="J47" s="92"/>
      <c r="K47" s="92"/>
    </row>
    <row r="48" spans="1:11" ht="28.5" customHeight="1">
      <c r="A48" s="27"/>
      <c r="B48" s="25"/>
      <c r="C48" s="28"/>
      <c r="D48" s="27"/>
      <c r="E48" s="27"/>
      <c r="F48" s="27"/>
      <c r="G48" s="89" t="s">
        <v>35</v>
      </c>
      <c r="H48" s="90"/>
      <c r="I48" s="92" t="s">
        <v>36</v>
      </c>
      <c r="J48" s="92"/>
      <c r="K48" s="92"/>
    </row>
    <row r="49" spans="1:11" ht="28.5" customHeight="1">
      <c r="A49" s="27"/>
      <c r="B49" s="25"/>
      <c r="C49" s="28"/>
      <c r="D49" s="27"/>
      <c r="E49" s="27"/>
      <c r="F49" s="27"/>
      <c r="G49" s="27"/>
      <c r="H49" s="27"/>
      <c r="I49" s="24"/>
      <c r="J49" s="27"/>
      <c r="K49" s="27"/>
    </row>
    <row r="50" spans="1:11" ht="28.5" customHeight="1">
      <c r="A50" s="27"/>
      <c r="B50" s="25"/>
      <c r="C50" s="28"/>
      <c r="D50" s="27"/>
      <c r="E50" s="27"/>
      <c r="F50" s="27"/>
      <c r="G50" s="27"/>
      <c r="H50" s="27"/>
      <c r="I50" s="24"/>
      <c r="J50" s="27"/>
      <c r="K50" s="27"/>
    </row>
    <row r="51" spans="1:11" ht="28.5" customHeight="1">
      <c r="A51" s="27"/>
      <c r="B51" s="25"/>
      <c r="C51" s="28"/>
      <c r="D51" s="27"/>
      <c r="E51" s="27"/>
      <c r="F51" s="27"/>
      <c r="G51" s="27"/>
      <c r="H51" s="27"/>
      <c r="I51" s="24"/>
      <c r="J51" s="27"/>
      <c r="K51" s="27"/>
    </row>
    <row r="52" spans="1:11" ht="28.5" customHeight="1">
      <c r="A52" s="27"/>
      <c r="B52" s="25"/>
      <c r="C52" s="28"/>
      <c r="D52" s="27"/>
      <c r="E52" s="27"/>
      <c r="F52" s="27"/>
      <c r="G52" s="27"/>
      <c r="H52" s="27"/>
      <c r="I52" s="24"/>
      <c r="J52" s="27"/>
      <c r="K52" s="27"/>
    </row>
    <row r="53" spans="1:11" ht="28.5" customHeight="1">
      <c r="A53" s="27"/>
      <c r="B53" s="25"/>
      <c r="C53" s="27"/>
      <c r="D53" s="27"/>
      <c r="E53" s="27"/>
      <c r="F53" s="27"/>
      <c r="G53" s="27"/>
      <c r="H53" s="27"/>
      <c r="I53" s="24"/>
      <c r="J53" s="27"/>
      <c r="K53" s="27"/>
    </row>
    <row r="54" spans="1:11" ht="16.5" customHeight="1">
      <c r="A54" s="27" t="s">
        <v>33</v>
      </c>
      <c r="B54" s="25"/>
      <c r="C54" s="27"/>
      <c r="D54" s="27"/>
      <c r="E54" s="27"/>
      <c r="F54" s="27"/>
      <c r="G54" s="27"/>
      <c r="H54" s="27"/>
      <c r="I54" s="24"/>
      <c r="J54" s="27"/>
      <c r="K54" s="27"/>
    </row>
    <row r="55" spans="1:11" ht="16.5" customHeight="1">
      <c r="A55" s="27" t="s">
        <v>34</v>
      </c>
      <c r="B55" s="25"/>
      <c r="C55" s="27"/>
      <c r="D55" s="27"/>
      <c r="E55" s="27"/>
      <c r="F55" s="27"/>
      <c r="G55" s="27"/>
      <c r="H55" s="27"/>
      <c r="I55" s="24"/>
      <c r="J55" s="27"/>
      <c r="K55" s="27"/>
    </row>
    <row r="56" spans="1:11">
      <c r="A56" s="27"/>
      <c r="B56" s="25"/>
      <c r="C56" s="27"/>
      <c r="D56" s="27"/>
      <c r="E56" s="27"/>
      <c r="F56" s="27"/>
      <c r="G56" s="27"/>
      <c r="H56" s="27"/>
      <c r="I56" s="24"/>
      <c r="J56" s="27"/>
      <c r="K56" s="27"/>
    </row>
    <row r="57" spans="1:11">
      <c r="A57" s="27"/>
      <c r="B57" s="25"/>
      <c r="C57" s="27"/>
      <c r="D57" s="27"/>
      <c r="E57" s="27"/>
      <c r="F57" s="27"/>
      <c r="G57" s="27"/>
      <c r="H57" s="27"/>
      <c r="I57" s="24"/>
      <c r="J57" s="27"/>
      <c r="K57" s="27"/>
    </row>
    <row r="58" spans="1:11">
      <c r="A58" s="27"/>
      <c r="B58" s="25"/>
      <c r="C58" s="27"/>
      <c r="D58" s="27"/>
      <c r="E58" s="27"/>
      <c r="F58" s="27"/>
      <c r="G58" s="27"/>
      <c r="H58" s="27"/>
      <c r="I58" s="24"/>
      <c r="J58" s="27"/>
      <c r="K58" s="27"/>
    </row>
  </sheetData>
  <sheetProtection password="C7B2" sheet="1" objects="1" scenarios="1"/>
  <mergeCells count="5">
    <mergeCell ref="I44:K44"/>
    <mergeCell ref="I45:K45"/>
    <mergeCell ref="I46:K46"/>
    <mergeCell ref="I47:K47"/>
    <mergeCell ref="I48:K48"/>
  </mergeCells>
  <conditionalFormatting sqref="C7:C37">
    <cfRule type="expression" dxfId="196" priority="37">
      <formula>IF(OR(WEEKDAY(C7)=1,WEEKDAY(C7)=7),1,0)</formula>
    </cfRule>
  </conditionalFormatting>
  <conditionalFormatting sqref="A7:A38">
    <cfRule type="expression" dxfId="195" priority="36">
      <formula>DATE($E$3,$E$4,A7)=TODAY()</formula>
    </cfRule>
  </conditionalFormatting>
  <conditionalFormatting sqref="I7:J16 I7:I38">
    <cfRule type="expression" dxfId="194" priority="35">
      <formula>H7&lt;0</formula>
    </cfRule>
  </conditionalFormatting>
  <conditionalFormatting sqref="I17:J17">
    <cfRule type="expression" dxfId="193" priority="34">
      <formula>H17&lt;0</formula>
    </cfRule>
  </conditionalFormatting>
  <conditionalFormatting sqref="I18:J18">
    <cfRule type="expression" dxfId="192" priority="33">
      <formula>H18&lt;0</formula>
    </cfRule>
  </conditionalFormatting>
  <conditionalFormatting sqref="I19:J19">
    <cfRule type="expression" dxfId="191" priority="32">
      <formula>H19&lt;0</formula>
    </cfRule>
  </conditionalFormatting>
  <conditionalFormatting sqref="I20:J20">
    <cfRule type="expression" dxfId="190" priority="31">
      <formula>H20&lt;0</formula>
    </cfRule>
  </conditionalFormatting>
  <conditionalFormatting sqref="I21:J21">
    <cfRule type="expression" dxfId="189" priority="30">
      <formula>H21&lt;0</formula>
    </cfRule>
  </conditionalFormatting>
  <conditionalFormatting sqref="I22:J22">
    <cfRule type="expression" dxfId="188" priority="29">
      <formula>H22&lt;0</formula>
    </cfRule>
  </conditionalFormatting>
  <conditionalFormatting sqref="I23:J23">
    <cfRule type="expression" dxfId="187" priority="28">
      <formula>H23&lt;0</formula>
    </cfRule>
  </conditionalFormatting>
  <conditionalFormatting sqref="I24:J24">
    <cfRule type="expression" dxfId="186" priority="27">
      <formula>H24&lt;0</formula>
    </cfRule>
  </conditionalFormatting>
  <conditionalFormatting sqref="I25:J25">
    <cfRule type="expression" dxfId="185" priority="26">
      <formula>H25&lt;0</formula>
    </cfRule>
  </conditionalFormatting>
  <conditionalFormatting sqref="I26:J26">
    <cfRule type="expression" dxfId="184" priority="25">
      <formula>H26&lt;0</formula>
    </cfRule>
  </conditionalFormatting>
  <conditionalFormatting sqref="I27:J27">
    <cfRule type="expression" dxfId="183" priority="24">
      <formula>H27&lt;0</formula>
    </cfRule>
  </conditionalFormatting>
  <conditionalFormatting sqref="I28:J28">
    <cfRule type="expression" dxfId="182" priority="23">
      <formula>H28&lt;0</formula>
    </cfRule>
  </conditionalFormatting>
  <conditionalFormatting sqref="I29:J29">
    <cfRule type="expression" dxfId="181" priority="22">
      <formula>H29&lt;0</formula>
    </cfRule>
  </conditionalFormatting>
  <conditionalFormatting sqref="I30:J30">
    <cfRule type="expression" dxfId="180" priority="21">
      <formula>H30&lt;0</formula>
    </cfRule>
  </conditionalFormatting>
  <conditionalFormatting sqref="I31:J31">
    <cfRule type="expression" dxfId="179" priority="20">
      <formula>H31&lt;0</formula>
    </cfRule>
  </conditionalFormatting>
  <conditionalFormatting sqref="I32:J32 I7:I38">
    <cfRule type="expression" dxfId="178" priority="19">
      <formula>H7&lt;0</formula>
    </cfRule>
  </conditionalFormatting>
  <conditionalFormatting sqref="I33:J33">
    <cfRule type="expression" dxfId="177" priority="18">
      <formula>H33&lt;0</formula>
    </cfRule>
  </conditionalFormatting>
  <conditionalFormatting sqref="I34:J34">
    <cfRule type="expression" dxfId="176" priority="17">
      <formula>H34&lt;0</formula>
    </cfRule>
  </conditionalFormatting>
  <conditionalFormatting sqref="I35:J35">
    <cfRule type="expression" dxfId="175" priority="16">
      <formula>H35&lt;0</formula>
    </cfRule>
  </conditionalFormatting>
  <conditionalFormatting sqref="I36:J36">
    <cfRule type="expression" dxfId="174" priority="15">
      <formula>H36&lt;0</formula>
    </cfRule>
  </conditionalFormatting>
  <conditionalFormatting sqref="I37:J38">
    <cfRule type="expression" dxfId="173" priority="14">
      <formula>H37&lt;0</formula>
    </cfRule>
  </conditionalFormatting>
  <conditionalFormatting sqref="J39">
    <cfRule type="expression" dxfId="172" priority="12">
      <formula>H39&lt;0</formula>
    </cfRule>
  </conditionalFormatting>
  <conditionalFormatting sqref="J39">
    <cfRule type="expression" dxfId="171" priority="11">
      <formula>I39&lt;0</formula>
    </cfRule>
  </conditionalFormatting>
  <conditionalFormatting sqref="J39">
    <cfRule type="expression" dxfId="170" priority="10">
      <formula>I39&lt;0</formula>
    </cfRule>
  </conditionalFormatting>
  <conditionalFormatting sqref="J39">
    <cfRule type="expression" dxfId="169" priority="9">
      <formula>I39&lt;0</formula>
    </cfRule>
  </conditionalFormatting>
  <conditionalFormatting sqref="J39">
    <cfRule type="expression" dxfId="168" priority="8">
      <formula>I39&lt;0</formula>
    </cfRule>
  </conditionalFormatting>
  <conditionalFormatting sqref="I37:J37 I38">
    <cfRule type="expression" dxfId="167" priority="7">
      <formula>H37&lt;0</formula>
    </cfRule>
  </conditionalFormatting>
  <conditionalFormatting sqref="I6">
    <cfRule type="expression" dxfId="166" priority="5">
      <formula>H6&lt;0</formula>
    </cfRule>
  </conditionalFormatting>
  <conditionalFormatting sqref="I6">
    <cfRule type="expression" dxfId="165" priority="4">
      <formula>H6&lt;0</formula>
    </cfRule>
  </conditionalFormatting>
  <conditionalFormatting sqref="G38">
    <cfRule type="expression" dxfId="164" priority="3">
      <formula>F38&lt;0</formula>
    </cfRule>
  </conditionalFormatting>
  <conditionalFormatting sqref="G38">
    <cfRule type="expression" dxfId="163" priority="2">
      <formula>F38&lt;0</formula>
    </cfRule>
  </conditionalFormatting>
  <conditionalFormatting sqref="G38">
    <cfRule type="expression" dxfId="162" priority="1">
      <formula>F38&lt;0</formula>
    </cfRule>
  </conditionalFormatting>
  <printOptions horizontalCentered="1"/>
  <pageMargins left="0.9055118110236221" right="0.51181102362204722" top="0.78740157480314965" bottom="0.78740157480314965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Normal="100" workbookViewId="0">
      <selection activeCell="E4" sqref="E4"/>
    </sheetView>
  </sheetViews>
  <sheetFormatPr defaultRowHeight="15"/>
  <cols>
    <col min="2" max="2" width="8" style="11" hidden="1" customWidth="1"/>
    <col min="3" max="3" width="11.28515625" bestFit="1" customWidth="1"/>
    <col min="4" max="7" width="11.5703125" customWidth="1"/>
    <col min="8" max="8" width="14.42578125" hidden="1" customWidth="1"/>
    <col min="9" max="9" width="11.5703125" style="17" customWidth="1"/>
    <col min="10" max="10" width="11.5703125" customWidth="1"/>
    <col min="11" max="11" width="35.28515625" customWidth="1"/>
  </cols>
  <sheetData>
    <row r="1" spans="1:14" ht="24" customHeight="1" thickBot="1">
      <c r="A1" s="40"/>
      <c r="B1" s="41"/>
      <c r="C1" s="42"/>
      <c r="D1" s="42"/>
      <c r="E1" s="43" t="s">
        <v>38</v>
      </c>
      <c r="F1" s="42"/>
      <c r="G1" s="42"/>
      <c r="H1" s="42"/>
      <c r="I1" s="44"/>
      <c r="J1" s="42"/>
      <c r="K1" s="45"/>
    </row>
    <row r="2" spans="1:14" ht="30" customHeight="1" thickBot="1">
      <c r="A2" s="46" t="s">
        <v>16</v>
      </c>
      <c r="B2" s="41"/>
      <c r="C2" s="42"/>
      <c r="D2" s="45"/>
      <c r="E2" s="93"/>
      <c r="F2" s="42"/>
      <c r="G2" s="42"/>
      <c r="H2" s="42"/>
      <c r="I2" s="44"/>
      <c r="J2" s="42"/>
      <c r="K2" s="45"/>
    </row>
    <row r="3" spans="1:14" ht="24" customHeight="1">
      <c r="A3" s="47"/>
      <c r="B3" s="48"/>
      <c r="C3" s="49"/>
      <c r="D3" s="20" t="s">
        <v>2</v>
      </c>
      <c r="E3" s="21">
        <v>2015</v>
      </c>
      <c r="F3" s="50"/>
      <c r="G3" s="51" t="s">
        <v>10</v>
      </c>
      <c r="H3" s="48"/>
      <c r="I3" s="52">
        <v>2.0833333333333332E-2</v>
      </c>
      <c r="J3" s="53">
        <v>0.25</v>
      </c>
      <c r="K3" s="54"/>
    </row>
    <row r="4" spans="1:14" ht="24" customHeight="1">
      <c r="A4" s="2" t="s">
        <v>11</v>
      </c>
      <c r="B4" s="10"/>
      <c r="C4" s="4">
        <f ca="1">TODAY()</f>
        <v>42199</v>
      </c>
      <c r="D4" s="18" t="s">
        <v>3</v>
      </c>
      <c r="E4" s="22">
        <v>6</v>
      </c>
      <c r="F4" s="55"/>
      <c r="G4" s="56" t="s">
        <v>9</v>
      </c>
      <c r="H4" s="57"/>
      <c r="I4" s="58">
        <v>0.16666666666666666</v>
      </c>
      <c r="J4" s="59" t="s">
        <v>17</v>
      </c>
      <c r="K4" s="60"/>
      <c r="N4" s="16"/>
    </row>
    <row r="5" spans="1:14" ht="24" customHeight="1">
      <c r="A5" s="5" t="s">
        <v>4</v>
      </c>
      <c r="B5" s="10"/>
      <c r="C5" s="3" t="s">
        <v>5</v>
      </c>
      <c r="D5" s="19" t="s">
        <v>0</v>
      </c>
      <c r="E5" s="19" t="s">
        <v>1</v>
      </c>
      <c r="F5" s="6" t="s">
        <v>7</v>
      </c>
      <c r="G5" s="6" t="s">
        <v>6</v>
      </c>
      <c r="H5" s="7"/>
      <c r="I5" s="8" t="s">
        <v>8</v>
      </c>
      <c r="J5" s="23" t="s">
        <v>18</v>
      </c>
      <c r="K5" s="30" t="s">
        <v>19</v>
      </c>
    </row>
    <row r="6" spans="1:14" ht="24" customHeight="1">
      <c r="A6" s="34"/>
      <c r="B6" s="61"/>
      <c r="C6" s="62"/>
      <c r="D6" s="63"/>
      <c r="E6" s="64"/>
      <c r="F6" s="35" t="s">
        <v>37</v>
      </c>
      <c r="G6" s="37"/>
      <c r="H6" s="65"/>
      <c r="I6" s="33"/>
      <c r="J6" s="23"/>
      <c r="K6" s="30"/>
    </row>
    <row r="7" spans="1:14" ht="24" customHeight="1">
      <c r="A7" s="66">
        <v>1</v>
      </c>
      <c r="B7" s="61"/>
      <c r="C7" s="62">
        <f t="shared" ref="C7:C33" si="0">DATE($E$3,$E$4,A7)</f>
        <v>42156</v>
      </c>
      <c r="D7" s="67"/>
      <c r="E7" s="67"/>
      <c r="F7" s="9">
        <f t="shared" ref="F7:F31" si="1">IF(C7="","",IF(WEEKDAY(C7)=1,"týd. suma:",(IF(E7&lt;D7,(E7-D7+1),(E7-D7)))))</f>
        <v>0</v>
      </c>
      <c r="G7" s="9">
        <f t="shared" ref="G7:G31" si="2">IF(C7="","",IF(WEEKDAY(C7)=1,"",IF(F7&gt;$J$3,F7-$I$3,F7)))</f>
        <v>0</v>
      </c>
      <c r="H7" s="65">
        <f t="shared" ref="H7:H31" si="3">IF(C7="","",IF(WEEKDAY(C7)=1,"",IF(WEEKDAY(C7)=7,G7,G7-$I$4)))</f>
        <v>-0.16666666666666666</v>
      </c>
      <c r="I7" s="33">
        <f t="shared" ref="I7:I10" ca="1" si="4">IF(C7="","",IF(WEEKDAY(C7)=1,SUM(OFFSET(I7,IF(A7&lt;6,-A7,-6),-2,IF(A7&lt;6,A7,6),1)),IF(H7&gt;0,H7,-H7)))</f>
        <v>0.16666666666666666</v>
      </c>
      <c r="J7" s="68"/>
      <c r="K7" s="69"/>
    </row>
    <row r="8" spans="1:14" ht="24" customHeight="1">
      <c r="A8" s="66">
        <v>2</v>
      </c>
      <c r="B8" s="61"/>
      <c r="C8" s="62">
        <f t="shared" si="0"/>
        <v>42157</v>
      </c>
      <c r="D8" s="67"/>
      <c r="E8" s="67"/>
      <c r="F8" s="9">
        <f t="shared" si="1"/>
        <v>0</v>
      </c>
      <c r="G8" s="9">
        <f t="shared" si="2"/>
        <v>0</v>
      </c>
      <c r="H8" s="65">
        <f t="shared" si="3"/>
        <v>-0.16666666666666666</v>
      </c>
      <c r="I8" s="33">
        <f t="shared" ca="1" si="4"/>
        <v>0.16666666666666666</v>
      </c>
      <c r="J8" s="68"/>
      <c r="K8" s="69"/>
    </row>
    <row r="9" spans="1:14" ht="24" customHeight="1">
      <c r="A9" s="66">
        <v>3</v>
      </c>
      <c r="B9" s="61"/>
      <c r="C9" s="62">
        <f t="shared" si="0"/>
        <v>42158</v>
      </c>
      <c r="D9" s="67"/>
      <c r="E9" s="67"/>
      <c r="F9" s="9">
        <f t="shared" si="1"/>
        <v>0</v>
      </c>
      <c r="G9" s="9">
        <f t="shared" si="2"/>
        <v>0</v>
      </c>
      <c r="H9" s="65">
        <f t="shared" si="3"/>
        <v>-0.16666666666666666</v>
      </c>
      <c r="I9" s="33">
        <f t="shared" ca="1" si="4"/>
        <v>0.16666666666666666</v>
      </c>
      <c r="J9" s="68"/>
      <c r="K9" s="69"/>
    </row>
    <row r="10" spans="1:14" ht="24" customHeight="1">
      <c r="A10" s="66">
        <v>4</v>
      </c>
      <c r="B10" s="61"/>
      <c r="C10" s="62">
        <f t="shared" si="0"/>
        <v>42159</v>
      </c>
      <c r="D10" s="67"/>
      <c r="E10" s="67"/>
      <c r="F10" s="9">
        <f t="shared" si="1"/>
        <v>0</v>
      </c>
      <c r="G10" s="9">
        <f t="shared" si="2"/>
        <v>0</v>
      </c>
      <c r="H10" s="65">
        <f t="shared" si="3"/>
        <v>-0.16666666666666666</v>
      </c>
      <c r="I10" s="33">
        <f t="shared" ca="1" si="4"/>
        <v>0.16666666666666666</v>
      </c>
      <c r="J10" s="68"/>
      <c r="K10" s="69"/>
    </row>
    <row r="11" spans="1:14" ht="24" customHeight="1">
      <c r="A11" s="66">
        <v>5</v>
      </c>
      <c r="B11" s="61"/>
      <c r="C11" s="62">
        <f t="shared" si="0"/>
        <v>42160</v>
      </c>
      <c r="D11" s="67"/>
      <c r="E11" s="67"/>
      <c r="F11" s="9">
        <f t="shared" si="1"/>
        <v>0</v>
      </c>
      <c r="G11" s="9">
        <f t="shared" si="2"/>
        <v>0</v>
      </c>
      <c r="H11" s="65">
        <f t="shared" si="3"/>
        <v>-0.16666666666666666</v>
      </c>
      <c r="I11" s="33">
        <f ca="1">IF(C11="","",IF(WEEKDAY(C11)=1,SUM(OFFSET(I11,IF(A11&lt;6,-A11,-6),-2,IF(A11&lt;6,A11,6),1)),IF(H11&gt;0,H11,-H11)))</f>
        <v>0.16666666666666666</v>
      </c>
      <c r="J11" s="68"/>
      <c r="K11" s="69"/>
    </row>
    <row r="12" spans="1:14" ht="24" customHeight="1">
      <c r="A12" s="66">
        <v>6</v>
      </c>
      <c r="B12" s="61"/>
      <c r="C12" s="62">
        <f t="shared" si="0"/>
        <v>42161</v>
      </c>
      <c r="D12" s="67"/>
      <c r="E12" s="67"/>
      <c r="F12" s="9">
        <f t="shared" si="1"/>
        <v>0</v>
      </c>
      <c r="G12" s="9">
        <f t="shared" si="2"/>
        <v>0</v>
      </c>
      <c r="H12" s="65">
        <f t="shared" si="3"/>
        <v>0</v>
      </c>
      <c r="I12" s="33">
        <f t="shared" ref="I12:I37" ca="1" si="5">IF(C12="","",IF(WEEKDAY(C12)=1,SUM(OFFSET(I12,IF(A12&lt;6,-A12,-6),-2,IF(A12&lt;6,A12,6),1)),IF(H12&gt;0,H12,-H12)))</f>
        <v>0</v>
      </c>
      <c r="J12" s="68"/>
      <c r="K12" s="69"/>
    </row>
    <row r="13" spans="1:14" ht="24" customHeight="1">
      <c r="A13" s="66">
        <v>7</v>
      </c>
      <c r="B13" s="61"/>
      <c r="C13" s="62">
        <f t="shared" si="0"/>
        <v>42162</v>
      </c>
      <c r="D13" s="67"/>
      <c r="E13" s="67"/>
      <c r="F13" s="9" t="str">
        <f t="shared" si="1"/>
        <v>týd. suma:</v>
      </c>
      <c r="G13" s="9" t="str">
        <f t="shared" si="2"/>
        <v/>
      </c>
      <c r="H13" s="65" t="str">
        <f t="shared" si="3"/>
        <v/>
      </c>
      <c r="I13" s="33">
        <f t="shared" ca="1" si="5"/>
        <v>0</v>
      </c>
      <c r="J13" s="68"/>
      <c r="K13" s="69"/>
    </row>
    <row r="14" spans="1:14" ht="24" customHeight="1">
      <c r="A14" s="66">
        <v>8</v>
      </c>
      <c r="B14" s="61"/>
      <c r="C14" s="62">
        <f t="shared" si="0"/>
        <v>42163</v>
      </c>
      <c r="D14" s="67"/>
      <c r="E14" s="67"/>
      <c r="F14" s="9">
        <f t="shared" si="1"/>
        <v>0</v>
      </c>
      <c r="G14" s="9">
        <f t="shared" si="2"/>
        <v>0</v>
      </c>
      <c r="H14" s="65">
        <f t="shared" si="3"/>
        <v>-0.16666666666666666</v>
      </c>
      <c r="I14" s="33">
        <f t="shared" ca="1" si="5"/>
        <v>0.16666666666666666</v>
      </c>
      <c r="J14" s="68"/>
      <c r="K14" s="69"/>
    </row>
    <row r="15" spans="1:14" ht="24" customHeight="1">
      <c r="A15" s="66">
        <v>9</v>
      </c>
      <c r="B15" s="61"/>
      <c r="C15" s="62">
        <f t="shared" si="0"/>
        <v>42164</v>
      </c>
      <c r="D15" s="67"/>
      <c r="E15" s="67"/>
      <c r="F15" s="9">
        <f t="shared" si="1"/>
        <v>0</v>
      </c>
      <c r="G15" s="9">
        <f t="shared" si="2"/>
        <v>0</v>
      </c>
      <c r="H15" s="65">
        <f t="shared" si="3"/>
        <v>-0.16666666666666666</v>
      </c>
      <c r="I15" s="33">
        <f t="shared" ca="1" si="5"/>
        <v>0.16666666666666666</v>
      </c>
      <c r="J15" s="68"/>
      <c r="K15" s="69"/>
    </row>
    <row r="16" spans="1:14" ht="24" customHeight="1">
      <c r="A16" s="66">
        <v>10</v>
      </c>
      <c r="B16" s="61"/>
      <c r="C16" s="62">
        <f t="shared" si="0"/>
        <v>42165</v>
      </c>
      <c r="D16" s="67"/>
      <c r="E16" s="67"/>
      <c r="F16" s="9">
        <f t="shared" si="1"/>
        <v>0</v>
      </c>
      <c r="G16" s="9">
        <f t="shared" si="2"/>
        <v>0</v>
      </c>
      <c r="H16" s="65">
        <f t="shared" si="3"/>
        <v>-0.16666666666666666</v>
      </c>
      <c r="I16" s="33">
        <f t="shared" ca="1" si="5"/>
        <v>0.16666666666666666</v>
      </c>
      <c r="J16" s="68"/>
      <c r="K16" s="69"/>
    </row>
    <row r="17" spans="1:11" ht="24" customHeight="1">
      <c r="A17" s="66">
        <v>11</v>
      </c>
      <c r="B17" s="61"/>
      <c r="C17" s="62">
        <f t="shared" si="0"/>
        <v>42166</v>
      </c>
      <c r="D17" s="67"/>
      <c r="E17" s="67"/>
      <c r="F17" s="9">
        <f t="shared" si="1"/>
        <v>0</v>
      </c>
      <c r="G17" s="9">
        <f t="shared" si="2"/>
        <v>0</v>
      </c>
      <c r="H17" s="65">
        <f t="shared" si="3"/>
        <v>-0.16666666666666666</v>
      </c>
      <c r="I17" s="33">
        <f t="shared" ca="1" si="5"/>
        <v>0.16666666666666666</v>
      </c>
      <c r="J17" s="68"/>
      <c r="K17" s="69"/>
    </row>
    <row r="18" spans="1:11" ht="24" customHeight="1">
      <c r="A18" s="66">
        <v>12</v>
      </c>
      <c r="B18" s="61"/>
      <c r="C18" s="62">
        <f t="shared" si="0"/>
        <v>42167</v>
      </c>
      <c r="D18" s="67"/>
      <c r="E18" s="67"/>
      <c r="F18" s="9">
        <f t="shared" si="1"/>
        <v>0</v>
      </c>
      <c r="G18" s="9">
        <f t="shared" si="2"/>
        <v>0</v>
      </c>
      <c r="H18" s="65">
        <f t="shared" si="3"/>
        <v>-0.16666666666666666</v>
      </c>
      <c r="I18" s="33">
        <f t="shared" ca="1" si="5"/>
        <v>0.16666666666666666</v>
      </c>
      <c r="J18" s="68"/>
      <c r="K18" s="69"/>
    </row>
    <row r="19" spans="1:11" ht="24" customHeight="1">
      <c r="A19" s="66">
        <v>13</v>
      </c>
      <c r="B19" s="61"/>
      <c r="C19" s="62">
        <f t="shared" si="0"/>
        <v>42168</v>
      </c>
      <c r="D19" s="67"/>
      <c r="E19" s="67"/>
      <c r="F19" s="9">
        <f t="shared" si="1"/>
        <v>0</v>
      </c>
      <c r="G19" s="9">
        <f t="shared" si="2"/>
        <v>0</v>
      </c>
      <c r="H19" s="65">
        <f t="shared" si="3"/>
        <v>0</v>
      </c>
      <c r="I19" s="33">
        <f t="shared" ca="1" si="5"/>
        <v>0</v>
      </c>
      <c r="J19" s="68"/>
      <c r="K19" s="69"/>
    </row>
    <row r="20" spans="1:11" ht="24" customHeight="1">
      <c r="A20" s="66">
        <v>14</v>
      </c>
      <c r="B20" s="61"/>
      <c r="C20" s="62">
        <f t="shared" si="0"/>
        <v>42169</v>
      </c>
      <c r="D20" s="67"/>
      <c r="E20" s="67"/>
      <c r="F20" s="9" t="str">
        <f t="shared" si="1"/>
        <v>týd. suma:</v>
      </c>
      <c r="G20" s="9" t="str">
        <f t="shared" si="2"/>
        <v/>
      </c>
      <c r="H20" s="65" t="str">
        <f t="shared" si="3"/>
        <v/>
      </c>
      <c r="I20" s="33">
        <f t="shared" ca="1" si="5"/>
        <v>0</v>
      </c>
      <c r="J20" s="68"/>
      <c r="K20" s="69"/>
    </row>
    <row r="21" spans="1:11" ht="24" customHeight="1">
      <c r="A21" s="66">
        <v>15</v>
      </c>
      <c r="B21" s="61"/>
      <c r="C21" s="62">
        <f t="shared" si="0"/>
        <v>42170</v>
      </c>
      <c r="D21" s="67"/>
      <c r="E21" s="67"/>
      <c r="F21" s="9">
        <f t="shared" si="1"/>
        <v>0</v>
      </c>
      <c r="G21" s="9">
        <f t="shared" si="2"/>
        <v>0</v>
      </c>
      <c r="H21" s="65">
        <f t="shared" si="3"/>
        <v>-0.16666666666666666</v>
      </c>
      <c r="I21" s="33">
        <f t="shared" ca="1" si="5"/>
        <v>0.16666666666666666</v>
      </c>
      <c r="J21" s="68"/>
      <c r="K21" s="69"/>
    </row>
    <row r="22" spans="1:11" ht="24" customHeight="1">
      <c r="A22" s="66">
        <v>16</v>
      </c>
      <c r="B22" s="61"/>
      <c r="C22" s="62">
        <f t="shared" si="0"/>
        <v>42171</v>
      </c>
      <c r="D22" s="67"/>
      <c r="E22" s="67"/>
      <c r="F22" s="9">
        <f t="shared" si="1"/>
        <v>0</v>
      </c>
      <c r="G22" s="9">
        <f t="shared" si="2"/>
        <v>0</v>
      </c>
      <c r="H22" s="65">
        <f t="shared" si="3"/>
        <v>-0.16666666666666666</v>
      </c>
      <c r="I22" s="33">
        <f t="shared" ca="1" si="5"/>
        <v>0.16666666666666666</v>
      </c>
      <c r="J22" s="68"/>
      <c r="K22" s="69"/>
    </row>
    <row r="23" spans="1:11" ht="24" customHeight="1">
      <c r="A23" s="66">
        <v>17</v>
      </c>
      <c r="B23" s="61"/>
      <c r="C23" s="62">
        <f t="shared" si="0"/>
        <v>42172</v>
      </c>
      <c r="D23" s="67"/>
      <c r="E23" s="67"/>
      <c r="F23" s="9">
        <f t="shared" si="1"/>
        <v>0</v>
      </c>
      <c r="G23" s="9">
        <f t="shared" si="2"/>
        <v>0</v>
      </c>
      <c r="H23" s="65">
        <f t="shared" si="3"/>
        <v>-0.16666666666666666</v>
      </c>
      <c r="I23" s="33">
        <f t="shared" ca="1" si="5"/>
        <v>0.16666666666666666</v>
      </c>
      <c r="J23" s="68"/>
      <c r="K23" s="69"/>
    </row>
    <row r="24" spans="1:11" ht="24" customHeight="1">
      <c r="A24" s="66">
        <v>18</v>
      </c>
      <c r="B24" s="61"/>
      <c r="C24" s="62">
        <f t="shared" si="0"/>
        <v>42173</v>
      </c>
      <c r="D24" s="67"/>
      <c r="E24" s="67"/>
      <c r="F24" s="9">
        <f t="shared" si="1"/>
        <v>0</v>
      </c>
      <c r="G24" s="9">
        <f t="shared" si="2"/>
        <v>0</v>
      </c>
      <c r="H24" s="65">
        <f t="shared" si="3"/>
        <v>-0.16666666666666666</v>
      </c>
      <c r="I24" s="33">
        <f t="shared" ca="1" si="5"/>
        <v>0.16666666666666666</v>
      </c>
      <c r="J24" s="68"/>
      <c r="K24" s="69"/>
    </row>
    <row r="25" spans="1:11" ht="24" customHeight="1">
      <c r="A25" s="66">
        <v>19</v>
      </c>
      <c r="B25" s="61"/>
      <c r="C25" s="62">
        <f t="shared" si="0"/>
        <v>42174</v>
      </c>
      <c r="D25" s="67"/>
      <c r="E25" s="67"/>
      <c r="F25" s="9">
        <f t="shared" si="1"/>
        <v>0</v>
      </c>
      <c r="G25" s="9">
        <f t="shared" si="2"/>
        <v>0</v>
      </c>
      <c r="H25" s="65">
        <f t="shared" si="3"/>
        <v>-0.16666666666666666</v>
      </c>
      <c r="I25" s="33">
        <f t="shared" ca="1" si="5"/>
        <v>0.16666666666666666</v>
      </c>
      <c r="J25" s="68"/>
      <c r="K25" s="69"/>
    </row>
    <row r="26" spans="1:11" ht="24" customHeight="1">
      <c r="A26" s="66">
        <v>20</v>
      </c>
      <c r="B26" s="61"/>
      <c r="C26" s="62">
        <f t="shared" si="0"/>
        <v>42175</v>
      </c>
      <c r="D26" s="67"/>
      <c r="E26" s="67"/>
      <c r="F26" s="9">
        <f t="shared" si="1"/>
        <v>0</v>
      </c>
      <c r="G26" s="9">
        <f t="shared" si="2"/>
        <v>0</v>
      </c>
      <c r="H26" s="65">
        <f t="shared" si="3"/>
        <v>0</v>
      </c>
      <c r="I26" s="33">
        <f t="shared" ca="1" si="5"/>
        <v>0</v>
      </c>
      <c r="J26" s="68"/>
      <c r="K26" s="69"/>
    </row>
    <row r="27" spans="1:11" ht="24" customHeight="1">
      <c r="A27" s="66">
        <v>21</v>
      </c>
      <c r="B27" s="61"/>
      <c r="C27" s="62">
        <f t="shared" si="0"/>
        <v>42176</v>
      </c>
      <c r="D27" s="67"/>
      <c r="E27" s="67"/>
      <c r="F27" s="9" t="str">
        <f t="shared" si="1"/>
        <v>týd. suma:</v>
      </c>
      <c r="G27" s="9" t="str">
        <f t="shared" si="2"/>
        <v/>
      </c>
      <c r="H27" s="65" t="str">
        <f t="shared" si="3"/>
        <v/>
      </c>
      <c r="I27" s="33">
        <f t="shared" ca="1" si="5"/>
        <v>0</v>
      </c>
      <c r="J27" s="68"/>
      <c r="K27" s="69"/>
    </row>
    <row r="28" spans="1:11" ht="24" customHeight="1">
      <c r="A28" s="66">
        <v>22</v>
      </c>
      <c r="B28" s="61"/>
      <c r="C28" s="62">
        <f t="shared" si="0"/>
        <v>42177</v>
      </c>
      <c r="D28" s="67"/>
      <c r="E28" s="67"/>
      <c r="F28" s="9">
        <f t="shared" si="1"/>
        <v>0</v>
      </c>
      <c r="G28" s="9">
        <f t="shared" si="2"/>
        <v>0</v>
      </c>
      <c r="H28" s="65">
        <f t="shared" si="3"/>
        <v>-0.16666666666666666</v>
      </c>
      <c r="I28" s="33">
        <f t="shared" ca="1" si="5"/>
        <v>0.16666666666666666</v>
      </c>
      <c r="J28" s="68"/>
      <c r="K28" s="69"/>
    </row>
    <row r="29" spans="1:11" ht="24" customHeight="1">
      <c r="A29" s="66">
        <v>23</v>
      </c>
      <c r="B29" s="61"/>
      <c r="C29" s="62">
        <f t="shared" si="0"/>
        <v>42178</v>
      </c>
      <c r="D29" s="67"/>
      <c r="E29" s="67"/>
      <c r="F29" s="9">
        <f t="shared" si="1"/>
        <v>0</v>
      </c>
      <c r="G29" s="9">
        <f t="shared" si="2"/>
        <v>0</v>
      </c>
      <c r="H29" s="65">
        <f t="shared" si="3"/>
        <v>-0.16666666666666666</v>
      </c>
      <c r="I29" s="33">
        <f t="shared" ca="1" si="5"/>
        <v>0.16666666666666666</v>
      </c>
      <c r="J29" s="68"/>
      <c r="K29" s="69"/>
    </row>
    <row r="30" spans="1:11" ht="24" customHeight="1">
      <c r="A30" s="66">
        <v>24</v>
      </c>
      <c r="B30" s="61"/>
      <c r="C30" s="62">
        <f t="shared" si="0"/>
        <v>42179</v>
      </c>
      <c r="D30" s="67"/>
      <c r="E30" s="67"/>
      <c r="F30" s="9">
        <f t="shared" si="1"/>
        <v>0</v>
      </c>
      <c r="G30" s="9">
        <f t="shared" si="2"/>
        <v>0</v>
      </c>
      <c r="H30" s="65">
        <f t="shared" si="3"/>
        <v>-0.16666666666666666</v>
      </c>
      <c r="I30" s="33">
        <f t="shared" ca="1" si="5"/>
        <v>0.16666666666666666</v>
      </c>
      <c r="J30" s="68"/>
      <c r="K30" s="69"/>
    </row>
    <row r="31" spans="1:11" ht="24" customHeight="1">
      <c r="A31" s="66">
        <v>25</v>
      </c>
      <c r="B31" s="61"/>
      <c r="C31" s="62">
        <f t="shared" si="0"/>
        <v>42180</v>
      </c>
      <c r="D31" s="67"/>
      <c r="E31" s="67"/>
      <c r="F31" s="9">
        <f t="shared" si="1"/>
        <v>0</v>
      </c>
      <c r="G31" s="9">
        <f t="shared" si="2"/>
        <v>0</v>
      </c>
      <c r="H31" s="65">
        <f t="shared" si="3"/>
        <v>-0.16666666666666666</v>
      </c>
      <c r="I31" s="33">
        <f t="shared" ca="1" si="5"/>
        <v>0.16666666666666666</v>
      </c>
      <c r="J31" s="68"/>
      <c r="K31" s="69"/>
    </row>
    <row r="32" spans="1:11" ht="24" customHeight="1">
      <c r="A32" s="66">
        <v>26</v>
      </c>
      <c r="B32" s="61"/>
      <c r="C32" s="62">
        <f t="shared" si="0"/>
        <v>42181</v>
      </c>
      <c r="D32" s="67"/>
      <c r="E32" s="67"/>
      <c r="F32" s="9">
        <f>IF(C32="","",IF(WEEKDAY(C32)=1,"týd. suma:",(IF(E32&lt;D32,(E32-D32+1),(E32-D32)))))</f>
        <v>0</v>
      </c>
      <c r="G32" s="9">
        <f>IF(C32="","",IF(WEEKDAY(C32)=1,"",IF(F32&gt;$J$3,F32-$I$3,F32)))</f>
        <v>0</v>
      </c>
      <c r="H32" s="65">
        <f>IF(C32="","",IF(WEEKDAY(C32)=1,"",IF(WEEKDAY(C32)=7,G32,G32-$I$4)))</f>
        <v>-0.16666666666666666</v>
      </c>
      <c r="I32" s="33">
        <f t="shared" ca="1" si="5"/>
        <v>0.16666666666666666</v>
      </c>
      <c r="J32" s="68"/>
      <c r="K32" s="69"/>
    </row>
    <row r="33" spans="1:11" ht="24" customHeight="1">
      <c r="A33" s="66">
        <v>27</v>
      </c>
      <c r="B33" s="61"/>
      <c r="C33" s="62">
        <f t="shared" si="0"/>
        <v>42182</v>
      </c>
      <c r="D33" s="67"/>
      <c r="E33" s="67"/>
      <c r="F33" s="9">
        <f t="shared" ref="F33:F37" si="6">IF(C33="","",IF(WEEKDAY(C33)=1,"týd. suma:",(IF(E33&lt;D33,(E33-D33+1),(E33-D33)))))</f>
        <v>0</v>
      </c>
      <c r="G33" s="9">
        <f t="shared" ref="G33:G37" si="7">IF(C33="","",IF(WEEKDAY(C33)=1,"",IF(F33&gt;$J$3,F33-$I$3,F33)))</f>
        <v>0</v>
      </c>
      <c r="H33" s="65">
        <f t="shared" ref="H33:H37" si="8">IF(C33="","",IF(WEEKDAY(C33)=1,"",IF(WEEKDAY(C33)=7,G33,G33-$I$4)))</f>
        <v>0</v>
      </c>
      <c r="I33" s="33">
        <f t="shared" ca="1" si="5"/>
        <v>0</v>
      </c>
      <c r="J33" s="68"/>
      <c r="K33" s="69"/>
    </row>
    <row r="34" spans="1:11" ht="24" customHeight="1">
      <c r="A34" s="66">
        <f>IF($B$34&gt;28,28,"")</f>
        <v>28</v>
      </c>
      <c r="B34" s="61">
        <f>DAY(EOMONTH(C7,0))+1</f>
        <v>31</v>
      </c>
      <c r="C34" s="62">
        <f t="shared" ref="C34:C36" si="9">IF(A34="","",DATE($E$3,$E$4,A34))</f>
        <v>42183</v>
      </c>
      <c r="D34" s="67"/>
      <c r="E34" s="67"/>
      <c r="F34" s="9" t="str">
        <f t="shared" si="6"/>
        <v>týd. suma:</v>
      </c>
      <c r="G34" s="9" t="str">
        <f t="shared" si="7"/>
        <v/>
      </c>
      <c r="H34" s="65" t="str">
        <f t="shared" si="8"/>
        <v/>
      </c>
      <c r="I34" s="33">
        <f t="shared" ca="1" si="5"/>
        <v>0</v>
      </c>
      <c r="J34" s="68"/>
      <c r="K34" s="69"/>
    </row>
    <row r="35" spans="1:11" ht="24" customHeight="1">
      <c r="A35" s="66">
        <f>IF($B$34&gt;29,29,"")</f>
        <v>29</v>
      </c>
      <c r="B35" s="61"/>
      <c r="C35" s="62">
        <f t="shared" si="9"/>
        <v>42184</v>
      </c>
      <c r="D35" s="67"/>
      <c r="E35" s="67"/>
      <c r="F35" s="9">
        <f t="shared" si="6"/>
        <v>0</v>
      </c>
      <c r="G35" s="9">
        <f t="shared" si="7"/>
        <v>0</v>
      </c>
      <c r="H35" s="65">
        <f t="shared" si="8"/>
        <v>-0.16666666666666666</v>
      </c>
      <c r="I35" s="33">
        <f t="shared" ca="1" si="5"/>
        <v>0.16666666666666666</v>
      </c>
      <c r="J35" s="68"/>
      <c r="K35" s="69"/>
    </row>
    <row r="36" spans="1:11" ht="24" customHeight="1">
      <c r="A36" s="66">
        <f>IF($B$34&gt;30,30,"")</f>
        <v>30</v>
      </c>
      <c r="B36" s="61"/>
      <c r="C36" s="62">
        <f t="shared" si="9"/>
        <v>42185</v>
      </c>
      <c r="D36" s="67"/>
      <c r="E36" s="67"/>
      <c r="F36" s="9">
        <f t="shared" si="6"/>
        <v>0</v>
      </c>
      <c r="G36" s="9">
        <f t="shared" si="7"/>
        <v>0</v>
      </c>
      <c r="H36" s="65">
        <f t="shared" si="8"/>
        <v>-0.16666666666666666</v>
      </c>
      <c r="I36" s="33">
        <f t="shared" ca="1" si="5"/>
        <v>0.16666666666666666</v>
      </c>
      <c r="J36" s="68"/>
      <c r="K36" s="69"/>
    </row>
    <row r="37" spans="1:11" ht="24" customHeight="1">
      <c r="A37" s="66" t="str">
        <f>IF($B$34&gt;31,31,"")</f>
        <v/>
      </c>
      <c r="B37" s="61"/>
      <c r="C37" s="62" t="str">
        <f>IF(A37="","",DATE($E$3,$E$4,A37))</f>
        <v/>
      </c>
      <c r="D37" s="67"/>
      <c r="E37" s="67"/>
      <c r="F37" s="9" t="str">
        <f t="shared" si="6"/>
        <v/>
      </c>
      <c r="G37" s="9" t="str">
        <f t="shared" si="7"/>
        <v/>
      </c>
      <c r="H37" s="65" t="str">
        <f t="shared" si="8"/>
        <v/>
      </c>
      <c r="I37" s="33" t="str">
        <f t="shared" ca="1" si="5"/>
        <v/>
      </c>
      <c r="J37" s="68"/>
      <c r="K37" s="70"/>
    </row>
    <row r="38" spans="1:11" ht="24" customHeight="1" thickBot="1">
      <c r="A38" s="71"/>
      <c r="B38" s="72"/>
      <c r="C38" s="73"/>
      <c r="D38" s="74"/>
      <c r="E38" s="75"/>
      <c r="F38" s="35" t="s">
        <v>37</v>
      </c>
      <c r="G38" s="36">
        <f ca="1">SUM(OFFSET($G$37,-$H$38+1,0,$H$38,1))</f>
        <v>0</v>
      </c>
      <c r="H38" s="76">
        <f>IF(WEEKDAY($C$34)&lt;6,WEEKDAY($C$34)+2,WEEKDAY($C$34)-5)</f>
        <v>3</v>
      </c>
      <c r="I38" s="36" t="str">
        <f t="shared" ref="I38" ca="1" si="10">IF(C38="","",IF(WEEKDAY(C38)=1,SUM(OFFSET(I38,IF(A38&lt;6,-A38,-6),-2,IF(A38&lt;6,A38,6),1)),IF(H38&gt;0,H38,-H38)))</f>
        <v/>
      </c>
      <c r="J38" s="77"/>
      <c r="K38" s="78"/>
    </row>
    <row r="39" spans="1:11" s="1" customFormat="1" ht="16.5" thickBot="1">
      <c r="A39" s="12"/>
      <c r="B39" s="13"/>
      <c r="C39" s="79"/>
      <c r="D39" s="14" t="s">
        <v>15</v>
      </c>
      <c r="E39" s="39">
        <f>COUNTIF(D7:D37,"&gt;0")</f>
        <v>0</v>
      </c>
      <c r="F39" s="14" t="s">
        <v>12</v>
      </c>
      <c r="G39" s="38">
        <f>SUM(G7:G37)</f>
        <v>0</v>
      </c>
      <c r="H39" s="13">
        <f>SUM(H7:H37)</f>
        <v>-3.6666666666666652</v>
      </c>
      <c r="I39" s="15" t="s">
        <v>13</v>
      </c>
      <c r="J39" s="32">
        <f>IF(H39&gt;0,H39,-H39)</f>
        <v>3.6666666666666652</v>
      </c>
      <c r="K39" s="80"/>
    </row>
    <row r="40" spans="1:11" ht="16.5" thickBot="1">
      <c r="A40" s="81"/>
      <c r="B40" s="82"/>
      <c r="C40" s="83"/>
      <c r="D40" s="14" t="s">
        <v>14</v>
      </c>
      <c r="E40" s="84">
        <f>NETWORKDAYS($C$7,EOMONTH($C$7,0))</f>
        <v>22</v>
      </c>
      <c r="F40" s="85" t="s">
        <v>12</v>
      </c>
      <c r="G40" s="86">
        <f>I4*E40</f>
        <v>3.6666666666666665</v>
      </c>
      <c r="H40" s="83"/>
      <c r="I40" s="87"/>
      <c r="J40" s="83"/>
      <c r="K40" s="88"/>
    </row>
    <row r="41" spans="1:11">
      <c r="A41" s="27"/>
      <c r="B41" s="25"/>
      <c r="C41" s="27"/>
      <c r="D41" s="27"/>
      <c r="E41" s="27"/>
      <c r="F41" s="27"/>
      <c r="G41" s="27"/>
      <c r="H41" s="27"/>
      <c r="I41" s="24"/>
      <c r="J41" s="27"/>
      <c r="K41" s="27"/>
    </row>
    <row r="42" spans="1:11" ht="28.5" customHeight="1">
      <c r="A42" s="24" t="s">
        <v>20</v>
      </c>
      <c r="B42" s="25"/>
      <c r="C42" s="26"/>
      <c r="D42" s="27"/>
      <c r="E42" s="27"/>
      <c r="F42" s="27"/>
      <c r="G42" s="27"/>
      <c r="H42" s="27"/>
      <c r="I42" s="31"/>
      <c r="J42" s="27"/>
      <c r="K42" s="27"/>
    </row>
    <row r="43" spans="1:11" ht="28.5" customHeight="1">
      <c r="A43" s="24"/>
      <c r="B43" s="25"/>
      <c r="C43" s="27"/>
      <c r="D43" s="27"/>
      <c r="E43" s="27"/>
      <c r="F43" s="27"/>
      <c r="G43" s="89" t="s">
        <v>21</v>
      </c>
      <c r="H43" s="90"/>
      <c r="I43" s="91"/>
      <c r="J43" s="90"/>
      <c r="K43" s="90"/>
    </row>
    <row r="44" spans="1:11" ht="28.5" customHeight="1">
      <c r="A44" s="24" t="s">
        <v>22</v>
      </c>
      <c r="B44" s="25"/>
      <c r="C44" s="29"/>
      <c r="D44" s="27" t="s">
        <v>23</v>
      </c>
      <c r="E44" s="27"/>
      <c r="F44" s="27"/>
      <c r="G44" s="89" t="s">
        <v>24</v>
      </c>
      <c r="H44" s="90"/>
      <c r="I44" s="92" t="s">
        <v>25</v>
      </c>
      <c r="J44" s="92"/>
      <c r="K44" s="92"/>
    </row>
    <row r="45" spans="1:11" ht="28.5" customHeight="1">
      <c r="A45" s="24"/>
      <c r="B45" s="25"/>
      <c r="C45" s="29"/>
      <c r="D45" s="27"/>
      <c r="E45" s="27"/>
      <c r="F45" s="27"/>
      <c r="G45" s="89" t="s">
        <v>26</v>
      </c>
      <c r="H45" s="90"/>
      <c r="I45" s="92" t="s">
        <v>27</v>
      </c>
      <c r="J45" s="92"/>
      <c r="K45" s="92"/>
    </row>
    <row r="46" spans="1:11" ht="28.5" customHeight="1">
      <c r="A46" s="24" t="s">
        <v>28</v>
      </c>
      <c r="B46" s="25"/>
      <c r="C46" s="27"/>
      <c r="D46" s="27" t="s">
        <v>23</v>
      </c>
      <c r="E46" s="27"/>
      <c r="F46" s="27"/>
      <c r="G46" s="89" t="s">
        <v>29</v>
      </c>
      <c r="H46" s="90"/>
      <c r="I46" s="92" t="s">
        <v>30</v>
      </c>
      <c r="J46" s="92"/>
      <c r="K46" s="92"/>
    </row>
    <row r="47" spans="1:11" ht="28.5" customHeight="1">
      <c r="A47" s="27"/>
      <c r="B47" s="25"/>
      <c r="C47" s="27"/>
      <c r="D47" s="27"/>
      <c r="E47" s="27"/>
      <c r="F47" s="27"/>
      <c r="G47" s="89" t="s">
        <v>31</v>
      </c>
      <c r="H47" s="90"/>
      <c r="I47" s="92" t="s">
        <v>32</v>
      </c>
      <c r="J47" s="92"/>
      <c r="K47" s="92"/>
    </row>
    <row r="48" spans="1:11" ht="28.5" customHeight="1">
      <c r="A48" s="27"/>
      <c r="B48" s="25"/>
      <c r="C48" s="28"/>
      <c r="D48" s="27"/>
      <c r="E48" s="27"/>
      <c r="F48" s="27"/>
      <c r="G48" s="89" t="s">
        <v>35</v>
      </c>
      <c r="H48" s="90"/>
      <c r="I48" s="92" t="s">
        <v>36</v>
      </c>
      <c r="J48" s="92"/>
      <c r="K48" s="92"/>
    </row>
    <row r="49" spans="1:11" ht="28.5" customHeight="1">
      <c r="A49" s="27"/>
      <c r="B49" s="25"/>
      <c r="C49" s="28"/>
      <c r="D49" s="27"/>
      <c r="E49" s="27"/>
      <c r="F49" s="27"/>
      <c r="G49" s="27"/>
      <c r="H49" s="27"/>
      <c r="I49" s="24"/>
      <c r="J49" s="27"/>
      <c r="K49" s="27"/>
    </row>
    <row r="50" spans="1:11" ht="28.5" customHeight="1">
      <c r="A50" s="27"/>
      <c r="B50" s="25"/>
      <c r="C50" s="28"/>
      <c r="D50" s="27"/>
      <c r="E50" s="27"/>
      <c r="F50" s="27"/>
      <c r="G50" s="27"/>
      <c r="H50" s="27"/>
      <c r="I50" s="24"/>
      <c r="J50" s="27"/>
      <c r="K50" s="27"/>
    </row>
    <row r="51" spans="1:11" ht="28.5" customHeight="1">
      <c r="A51" s="27"/>
      <c r="B51" s="25"/>
      <c r="C51" s="28"/>
      <c r="D51" s="27"/>
      <c r="E51" s="27"/>
      <c r="F51" s="27"/>
      <c r="G51" s="27"/>
      <c r="H51" s="27"/>
      <c r="I51" s="24"/>
      <c r="J51" s="27"/>
      <c r="K51" s="27"/>
    </row>
    <row r="52" spans="1:11" ht="28.5" customHeight="1">
      <c r="A52" s="27"/>
      <c r="B52" s="25"/>
      <c r="C52" s="28"/>
      <c r="D52" s="27"/>
      <c r="E52" s="27"/>
      <c r="F52" s="27"/>
      <c r="G52" s="27"/>
      <c r="H52" s="27"/>
      <c r="I52" s="24"/>
      <c r="J52" s="27"/>
      <c r="K52" s="27"/>
    </row>
    <row r="53" spans="1:11" ht="28.5" customHeight="1">
      <c r="A53" s="27"/>
      <c r="B53" s="25"/>
      <c r="C53" s="27"/>
      <c r="D53" s="27"/>
      <c r="E53" s="27"/>
      <c r="F53" s="27"/>
      <c r="G53" s="27"/>
      <c r="H53" s="27"/>
      <c r="I53" s="24"/>
      <c r="J53" s="27"/>
      <c r="K53" s="27"/>
    </row>
    <row r="54" spans="1:11">
      <c r="A54" s="27" t="s">
        <v>33</v>
      </c>
      <c r="B54" s="25"/>
      <c r="C54" s="27"/>
      <c r="D54" s="27"/>
      <c r="E54" s="27"/>
      <c r="F54" s="27"/>
      <c r="G54" s="27"/>
      <c r="H54" s="27"/>
      <c r="I54" s="24"/>
      <c r="J54" s="27"/>
      <c r="K54" s="27"/>
    </row>
    <row r="55" spans="1:11">
      <c r="A55" s="27" t="s">
        <v>34</v>
      </c>
      <c r="B55" s="25"/>
      <c r="C55" s="27"/>
      <c r="D55" s="27"/>
      <c r="E55" s="27"/>
      <c r="F55" s="27"/>
      <c r="G55" s="27"/>
      <c r="H55" s="27"/>
      <c r="I55" s="24"/>
      <c r="J55" s="27"/>
      <c r="K55" s="27"/>
    </row>
    <row r="56" spans="1:11">
      <c r="A56" s="27"/>
      <c r="B56" s="25"/>
      <c r="C56" s="27"/>
      <c r="D56" s="27"/>
      <c r="E56" s="27"/>
      <c r="F56" s="27"/>
      <c r="G56" s="27"/>
      <c r="H56" s="27"/>
      <c r="I56" s="24"/>
      <c r="J56" s="27"/>
      <c r="K56" s="27"/>
    </row>
    <row r="57" spans="1:11">
      <c r="A57" s="27"/>
      <c r="B57" s="25"/>
      <c r="C57" s="27"/>
      <c r="D57" s="27"/>
      <c r="E57" s="27"/>
      <c r="F57" s="27"/>
      <c r="G57" s="27"/>
      <c r="H57" s="27"/>
      <c r="I57" s="24"/>
      <c r="J57" s="27"/>
      <c r="K57" s="27"/>
    </row>
    <row r="58" spans="1:11">
      <c r="A58" s="27"/>
      <c r="B58" s="25"/>
      <c r="C58" s="27"/>
      <c r="D58" s="27"/>
      <c r="E58" s="27"/>
      <c r="F58" s="27"/>
      <c r="G58" s="27"/>
      <c r="H58" s="27"/>
      <c r="I58" s="24"/>
      <c r="J58" s="27"/>
      <c r="K58" s="27"/>
    </row>
  </sheetData>
  <sheetProtection password="C7B2" sheet="1" objects="1" scenarios="1"/>
  <mergeCells count="5">
    <mergeCell ref="I47:K47"/>
    <mergeCell ref="I48:K48"/>
    <mergeCell ref="I44:K44"/>
    <mergeCell ref="I45:K45"/>
    <mergeCell ref="I46:K46"/>
  </mergeCells>
  <conditionalFormatting sqref="A6:A36">
    <cfRule type="expression" dxfId="161" priority="162">
      <formula>DATE($E$3,$E$4,A6)=TODAY()</formula>
    </cfRule>
  </conditionalFormatting>
  <conditionalFormatting sqref="I6:J15 I16:I36">
    <cfRule type="expression" dxfId="160" priority="161">
      <formula>H6&lt;0</formula>
    </cfRule>
  </conditionalFormatting>
  <conditionalFormatting sqref="I16:J16">
    <cfRule type="expression" dxfId="159" priority="160">
      <formula>H16&lt;0</formula>
    </cfRule>
  </conditionalFormatting>
  <conditionalFormatting sqref="I17:J17">
    <cfRule type="expression" dxfId="158" priority="159">
      <formula>H17&lt;0</formula>
    </cfRule>
  </conditionalFormatting>
  <conditionalFormatting sqref="I18:J18">
    <cfRule type="expression" dxfId="157" priority="158">
      <formula>H18&lt;0</formula>
    </cfRule>
  </conditionalFormatting>
  <conditionalFormatting sqref="I19:J19">
    <cfRule type="expression" dxfId="156" priority="157">
      <formula>H19&lt;0</formula>
    </cfRule>
  </conditionalFormatting>
  <conditionalFormatting sqref="I20:J20">
    <cfRule type="expression" dxfId="155" priority="156">
      <formula>H20&lt;0</formula>
    </cfRule>
  </conditionalFormatting>
  <conditionalFormatting sqref="I21:J21">
    <cfRule type="expression" dxfId="154" priority="155">
      <formula>H21&lt;0</formula>
    </cfRule>
  </conditionalFormatting>
  <conditionalFormatting sqref="I22:J22">
    <cfRule type="expression" dxfId="153" priority="154">
      <formula>H22&lt;0</formula>
    </cfRule>
  </conditionalFormatting>
  <conditionalFormatting sqref="I23:J23">
    <cfRule type="expression" dxfId="152" priority="153">
      <formula>H23&lt;0</formula>
    </cfRule>
  </conditionalFormatting>
  <conditionalFormatting sqref="I24:J24">
    <cfRule type="expression" dxfId="151" priority="152">
      <formula>H24&lt;0</formula>
    </cfRule>
  </conditionalFormatting>
  <conditionalFormatting sqref="I25:J25">
    <cfRule type="expression" dxfId="150" priority="151">
      <formula>H25&lt;0</formula>
    </cfRule>
  </conditionalFormatting>
  <conditionalFormatting sqref="I26:J26">
    <cfRule type="expression" dxfId="149" priority="150">
      <formula>H26&lt;0</formula>
    </cfRule>
  </conditionalFormatting>
  <conditionalFormatting sqref="I27:J27">
    <cfRule type="expression" dxfId="148" priority="149">
      <formula>H27&lt;0</formula>
    </cfRule>
  </conditionalFormatting>
  <conditionalFormatting sqref="I28:J28">
    <cfRule type="expression" dxfId="147" priority="148">
      <formula>H28&lt;0</formula>
    </cfRule>
  </conditionalFormatting>
  <conditionalFormatting sqref="I29:J29">
    <cfRule type="expression" dxfId="146" priority="147">
      <formula>H29&lt;0</formula>
    </cfRule>
  </conditionalFormatting>
  <conditionalFormatting sqref="I30:J30">
    <cfRule type="expression" dxfId="145" priority="146">
      <formula>H30&lt;0</formula>
    </cfRule>
  </conditionalFormatting>
  <conditionalFormatting sqref="I31:J31">
    <cfRule type="expression" dxfId="144" priority="145">
      <formula>H31&lt;0</formula>
    </cfRule>
  </conditionalFormatting>
  <conditionalFormatting sqref="I32:J32">
    <cfRule type="expression" dxfId="143" priority="144">
      <formula>H32&lt;0</formula>
    </cfRule>
  </conditionalFormatting>
  <conditionalFormatting sqref="I33:J33">
    <cfRule type="expression" dxfId="142" priority="143">
      <formula>H33&lt;0</formula>
    </cfRule>
  </conditionalFormatting>
  <conditionalFormatting sqref="I34:J34">
    <cfRule type="expression" dxfId="141" priority="142">
      <formula>H34&lt;0</formula>
    </cfRule>
  </conditionalFormatting>
  <conditionalFormatting sqref="I35:J35">
    <cfRule type="expression" dxfId="140" priority="141">
      <formula>H35&lt;0</formula>
    </cfRule>
  </conditionalFormatting>
  <conditionalFormatting sqref="I36:J36">
    <cfRule type="expression" dxfId="139" priority="140">
      <formula>H36&lt;0</formula>
    </cfRule>
  </conditionalFormatting>
  <conditionalFormatting sqref="J37">
    <cfRule type="expression" dxfId="138" priority="139">
      <formula>H37&lt;0</formula>
    </cfRule>
  </conditionalFormatting>
  <conditionalFormatting sqref="J37">
    <cfRule type="expression" dxfId="137" priority="138">
      <formula>I37&lt;0</formula>
    </cfRule>
  </conditionalFormatting>
  <conditionalFormatting sqref="J37">
    <cfRule type="expression" dxfId="136" priority="137">
      <formula>I37&lt;0</formula>
    </cfRule>
  </conditionalFormatting>
  <conditionalFormatting sqref="J37">
    <cfRule type="expression" dxfId="135" priority="136">
      <formula>I37&lt;0</formula>
    </cfRule>
  </conditionalFormatting>
  <conditionalFormatting sqref="J37">
    <cfRule type="expression" dxfId="134" priority="135">
      <formula>I37&lt;0</formula>
    </cfRule>
  </conditionalFormatting>
  <conditionalFormatting sqref="C7:C36">
    <cfRule type="expression" dxfId="133" priority="134">
      <formula>IF(OR(WEEKDAY(C7)=1,WEEKDAY(C7)=7),1,0)</formula>
    </cfRule>
  </conditionalFormatting>
  <conditionalFormatting sqref="A6:A36">
    <cfRule type="expression" dxfId="132" priority="133">
      <formula>DATE($E$3,$E$4,A6)=TODAY()</formula>
    </cfRule>
  </conditionalFormatting>
  <conditionalFormatting sqref="I6:J15 I16:I36">
    <cfRule type="expression" dxfId="131" priority="132">
      <formula>H6&lt;0</formula>
    </cfRule>
  </conditionalFormatting>
  <conditionalFormatting sqref="I16:J16">
    <cfRule type="expression" dxfId="130" priority="131">
      <formula>H16&lt;0</formula>
    </cfRule>
  </conditionalFormatting>
  <conditionalFormatting sqref="I17:J17">
    <cfRule type="expression" dxfId="129" priority="130">
      <formula>H17&lt;0</formula>
    </cfRule>
  </conditionalFormatting>
  <conditionalFormatting sqref="I18:J18">
    <cfRule type="expression" dxfId="128" priority="129">
      <formula>H18&lt;0</formula>
    </cfRule>
  </conditionalFormatting>
  <conditionalFormatting sqref="I19:J19">
    <cfRule type="expression" dxfId="127" priority="128">
      <formula>H19&lt;0</formula>
    </cfRule>
  </conditionalFormatting>
  <conditionalFormatting sqref="I20:J20">
    <cfRule type="expression" dxfId="126" priority="127">
      <formula>H20&lt;0</formula>
    </cfRule>
  </conditionalFormatting>
  <conditionalFormatting sqref="I21:J21">
    <cfRule type="expression" dxfId="125" priority="126">
      <formula>H21&lt;0</formula>
    </cfRule>
  </conditionalFormatting>
  <conditionalFormatting sqref="I22:J22">
    <cfRule type="expression" dxfId="124" priority="125">
      <formula>H22&lt;0</formula>
    </cfRule>
  </conditionalFormatting>
  <conditionalFormatting sqref="I23:J23">
    <cfRule type="expression" dxfId="123" priority="124">
      <formula>H23&lt;0</formula>
    </cfRule>
  </conditionalFormatting>
  <conditionalFormatting sqref="I24:J24">
    <cfRule type="expression" dxfId="122" priority="123">
      <formula>H24&lt;0</formula>
    </cfRule>
  </conditionalFormatting>
  <conditionalFormatting sqref="I25:J25">
    <cfRule type="expression" dxfId="121" priority="122">
      <formula>H25&lt;0</formula>
    </cfRule>
  </conditionalFormatting>
  <conditionalFormatting sqref="I26:J26">
    <cfRule type="expression" dxfId="120" priority="121">
      <formula>H26&lt;0</formula>
    </cfRule>
  </conditionalFormatting>
  <conditionalFormatting sqref="I27:J27">
    <cfRule type="expression" dxfId="119" priority="120">
      <formula>H27&lt;0</formula>
    </cfRule>
  </conditionalFormatting>
  <conditionalFormatting sqref="I28:J28">
    <cfRule type="expression" dxfId="118" priority="119">
      <formula>H28&lt;0</formula>
    </cfRule>
  </conditionalFormatting>
  <conditionalFormatting sqref="I29:J29">
    <cfRule type="expression" dxfId="117" priority="118">
      <formula>H29&lt;0</formula>
    </cfRule>
  </conditionalFormatting>
  <conditionalFormatting sqref="I30:J30">
    <cfRule type="expression" dxfId="116" priority="117">
      <formula>H30&lt;0</formula>
    </cfRule>
  </conditionalFormatting>
  <conditionalFormatting sqref="I31:J31">
    <cfRule type="expression" dxfId="115" priority="116">
      <formula>H31&lt;0</formula>
    </cfRule>
  </conditionalFormatting>
  <conditionalFormatting sqref="I32:J32">
    <cfRule type="expression" dxfId="114" priority="115">
      <formula>H32&lt;0</formula>
    </cfRule>
  </conditionalFormatting>
  <conditionalFormatting sqref="I33:J33">
    <cfRule type="expression" dxfId="113" priority="114">
      <formula>H33&lt;0</formula>
    </cfRule>
  </conditionalFormatting>
  <conditionalFormatting sqref="I34:J34">
    <cfRule type="expression" dxfId="112" priority="113">
      <formula>H34&lt;0</formula>
    </cfRule>
  </conditionalFormatting>
  <conditionalFormatting sqref="I35:J35">
    <cfRule type="expression" dxfId="111" priority="112">
      <formula>H35&lt;0</formula>
    </cfRule>
  </conditionalFormatting>
  <conditionalFormatting sqref="I36:J36">
    <cfRule type="expression" dxfId="110" priority="111">
      <formula>H36&lt;0</formula>
    </cfRule>
  </conditionalFormatting>
  <conditionalFormatting sqref="J37">
    <cfRule type="expression" dxfId="109" priority="110">
      <formula>H37&lt;0</formula>
    </cfRule>
  </conditionalFormatting>
  <conditionalFormatting sqref="J37">
    <cfRule type="expression" dxfId="108" priority="109">
      <formula>I37&lt;0</formula>
    </cfRule>
  </conditionalFormatting>
  <conditionalFormatting sqref="J37">
    <cfRule type="expression" dxfId="107" priority="108">
      <formula>I37&lt;0</formula>
    </cfRule>
  </conditionalFormatting>
  <conditionalFormatting sqref="J37">
    <cfRule type="expression" dxfId="106" priority="107">
      <formula>I37&lt;0</formula>
    </cfRule>
  </conditionalFormatting>
  <conditionalFormatting sqref="J37">
    <cfRule type="expression" dxfId="105" priority="106">
      <formula>I37&lt;0</formula>
    </cfRule>
  </conditionalFormatting>
  <conditionalFormatting sqref="C7:C37">
    <cfRule type="expression" dxfId="104" priority="105">
      <formula>IF(OR(WEEKDAY(C7)=1,WEEKDAY(C7)=7),1,0)</formula>
    </cfRule>
  </conditionalFormatting>
  <conditionalFormatting sqref="A7:A38">
    <cfRule type="expression" dxfId="103" priority="104">
      <formula>DATE($E$3,$E$4,A7)=TODAY()</formula>
    </cfRule>
  </conditionalFormatting>
  <conditionalFormatting sqref="I7:J16 I17:I38">
    <cfRule type="expression" dxfId="102" priority="103">
      <formula>H7&lt;0</formula>
    </cfRule>
  </conditionalFormatting>
  <conditionalFormatting sqref="I17:J17">
    <cfRule type="expression" dxfId="101" priority="102">
      <formula>H17&lt;0</formula>
    </cfRule>
  </conditionalFormatting>
  <conditionalFormatting sqref="I18:J18">
    <cfRule type="expression" dxfId="100" priority="101">
      <formula>H18&lt;0</formula>
    </cfRule>
  </conditionalFormatting>
  <conditionalFormatting sqref="I19:J19">
    <cfRule type="expression" dxfId="99" priority="100">
      <formula>H19&lt;0</formula>
    </cfRule>
  </conditionalFormatting>
  <conditionalFormatting sqref="I20:J20">
    <cfRule type="expression" dxfId="98" priority="99">
      <formula>H20&lt;0</formula>
    </cfRule>
  </conditionalFormatting>
  <conditionalFormatting sqref="I21:J21">
    <cfRule type="expression" dxfId="97" priority="98">
      <formula>H21&lt;0</formula>
    </cfRule>
  </conditionalFormatting>
  <conditionalFormatting sqref="I22:J22">
    <cfRule type="expression" dxfId="96" priority="97">
      <formula>H22&lt;0</formula>
    </cfRule>
  </conditionalFormatting>
  <conditionalFormatting sqref="I23:J23">
    <cfRule type="expression" dxfId="95" priority="96">
      <formula>H23&lt;0</formula>
    </cfRule>
  </conditionalFormatting>
  <conditionalFormatting sqref="I24:J24">
    <cfRule type="expression" dxfId="94" priority="95">
      <formula>H24&lt;0</formula>
    </cfRule>
  </conditionalFormatting>
  <conditionalFormatting sqref="I25:J25">
    <cfRule type="expression" dxfId="93" priority="94">
      <formula>H25&lt;0</formula>
    </cfRule>
  </conditionalFormatting>
  <conditionalFormatting sqref="I26:J26">
    <cfRule type="expression" dxfId="92" priority="93">
      <formula>H26&lt;0</formula>
    </cfRule>
  </conditionalFormatting>
  <conditionalFormatting sqref="I27:J27">
    <cfRule type="expression" dxfId="91" priority="92">
      <formula>H27&lt;0</formula>
    </cfRule>
  </conditionalFormatting>
  <conditionalFormatting sqref="I28:J28">
    <cfRule type="expression" dxfId="90" priority="91">
      <formula>H28&lt;0</formula>
    </cfRule>
  </conditionalFormatting>
  <conditionalFormatting sqref="I29:J29">
    <cfRule type="expression" dxfId="89" priority="90">
      <formula>H29&lt;0</formula>
    </cfRule>
  </conditionalFormatting>
  <conditionalFormatting sqref="I30:J30">
    <cfRule type="expression" dxfId="88" priority="89">
      <formula>H30&lt;0</formula>
    </cfRule>
  </conditionalFormatting>
  <conditionalFormatting sqref="I31:J31">
    <cfRule type="expression" dxfId="87" priority="88">
      <formula>H31&lt;0</formula>
    </cfRule>
  </conditionalFormatting>
  <conditionalFormatting sqref="I32:J32 I7:I31 I33:I38">
    <cfRule type="expression" dxfId="86" priority="87">
      <formula>H7&lt;0</formula>
    </cfRule>
  </conditionalFormatting>
  <conditionalFormatting sqref="I33:J33">
    <cfRule type="expression" dxfId="85" priority="86">
      <formula>H33&lt;0</formula>
    </cfRule>
  </conditionalFormatting>
  <conditionalFormatting sqref="I34:J34">
    <cfRule type="expression" dxfId="84" priority="85">
      <formula>H34&lt;0</formula>
    </cfRule>
  </conditionalFormatting>
  <conditionalFormatting sqref="I35:J35">
    <cfRule type="expression" dxfId="83" priority="84">
      <formula>H35&lt;0</formula>
    </cfRule>
  </conditionalFormatting>
  <conditionalFormatting sqref="I36:J36">
    <cfRule type="expression" dxfId="82" priority="83">
      <formula>H36&lt;0</formula>
    </cfRule>
  </conditionalFormatting>
  <conditionalFormatting sqref="I37:J38">
    <cfRule type="expression" dxfId="81" priority="82">
      <formula>H37&lt;0</formula>
    </cfRule>
  </conditionalFormatting>
  <conditionalFormatting sqref="J39">
    <cfRule type="expression" dxfId="80" priority="81">
      <formula>H39&lt;0</formula>
    </cfRule>
  </conditionalFormatting>
  <conditionalFormatting sqref="J39">
    <cfRule type="expression" dxfId="79" priority="80">
      <formula>I39&lt;0</formula>
    </cfRule>
  </conditionalFormatting>
  <conditionalFormatting sqref="J39">
    <cfRule type="expression" dxfId="78" priority="79">
      <formula>I39&lt;0</formula>
    </cfRule>
  </conditionalFormatting>
  <conditionalFormatting sqref="J39">
    <cfRule type="expression" dxfId="77" priority="78">
      <formula>I39&lt;0</formula>
    </cfRule>
  </conditionalFormatting>
  <conditionalFormatting sqref="J39">
    <cfRule type="expression" dxfId="76" priority="77">
      <formula>I39&lt;0</formula>
    </cfRule>
  </conditionalFormatting>
  <conditionalFormatting sqref="I37:J37 I38">
    <cfRule type="expression" dxfId="75" priority="76">
      <formula>H37&lt;0</formula>
    </cfRule>
  </conditionalFormatting>
  <conditionalFormatting sqref="I6">
    <cfRule type="expression" dxfId="74" priority="75">
      <formula>H6&lt;0</formula>
    </cfRule>
  </conditionalFormatting>
  <conditionalFormatting sqref="I6">
    <cfRule type="expression" dxfId="73" priority="74">
      <formula>H6&lt;0</formula>
    </cfRule>
  </conditionalFormatting>
  <conditionalFormatting sqref="G38">
    <cfRule type="expression" dxfId="72" priority="73">
      <formula>F38&lt;0</formula>
    </cfRule>
  </conditionalFormatting>
  <conditionalFormatting sqref="G38">
    <cfRule type="expression" dxfId="71" priority="72">
      <formula>F38&lt;0</formula>
    </cfRule>
  </conditionalFormatting>
  <conditionalFormatting sqref="G38">
    <cfRule type="expression" dxfId="70" priority="71">
      <formula>F38&lt;0</formula>
    </cfRule>
  </conditionalFormatting>
  <conditionalFormatting sqref="C7:C37">
    <cfRule type="expression" dxfId="69" priority="70">
      <formula>IF(OR(WEEKDAY(C7)=1,WEEKDAY(C7)=7),1,0)</formula>
    </cfRule>
  </conditionalFormatting>
  <conditionalFormatting sqref="A7:A38">
    <cfRule type="expression" dxfId="68" priority="69">
      <formula>DATE($E$3,$E$4,A7)=TODAY()</formula>
    </cfRule>
  </conditionalFormatting>
  <conditionalFormatting sqref="I7:J16 I17:I38">
    <cfRule type="expression" dxfId="67" priority="68">
      <formula>H7&lt;0</formula>
    </cfRule>
  </conditionalFormatting>
  <conditionalFormatting sqref="I17:J17">
    <cfRule type="expression" dxfId="66" priority="67">
      <formula>H17&lt;0</formula>
    </cfRule>
  </conditionalFormatting>
  <conditionalFormatting sqref="I18:J18">
    <cfRule type="expression" dxfId="65" priority="66">
      <formula>H18&lt;0</formula>
    </cfRule>
  </conditionalFormatting>
  <conditionalFormatting sqref="I19:J19">
    <cfRule type="expression" dxfId="64" priority="65">
      <formula>H19&lt;0</formula>
    </cfRule>
  </conditionalFormatting>
  <conditionalFormatting sqref="I20:J20">
    <cfRule type="expression" dxfId="63" priority="64">
      <formula>H20&lt;0</formula>
    </cfRule>
  </conditionalFormatting>
  <conditionalFormatting sqref="I21:J21">
    <cfRule type="expression" dxfId="62" priority="63">
      <formula>H21&lt;0</formula>
    </cfRule>
  </conditionalFormatting>
  <conditionalFormatting sqref="I22:J22">
    <cfRule type="expression" dxfId="61" priority="62">
      <formula>H22&lt;0</formula>
    </cfRule>
  </conditionalFormatting>
  <conditionalFormatting sqref="I23:J23">
    <cfRule type="expression" dxfId="60" priority="61">
      <formula>H23&lt;0</formula>
    </cfRule>
  </conditionalFormatting>
  <conditionalFormatting sqref="I24:J24">
    <cfRule type="expression" dxfId="59" priority="60">
      <formula>H24&lt;0</formula>
    </cfRule>
  </conditionalFormatting>
  <conditionalFormatting sqref="I25:J25">
    <cfRule type="expression" dxfId="58" priority="59">
      <formula>H25&lt;0</formula>
    </cfRule>
  </conditionalFormatting>
  <conditionalFormatting sqref="I26:J26">
    <cfRule type="expression" dxfId="57" priority="58">
      <formula>H26&lt;0</formula>
    </cfRule>
  </conditionalFormatting>
  <conditionalFormatting sqref="I27:J27">
    <cfRule type="expression" dxfId="56" priority="57">
      <formula>H27&lt;0</formula>
    </cfRule>
  </conditionalFormatting>
  <conditionalFormatting sqref="I28:J28">
    <cfRule type="expression" dxfId="55" priority="56">
      <formula>H28&lt;0</formula>
    </cfRule>
  </conditionalFormatting>
  <conditionalFormatting sqref="I29:J29">
    <cfRule type="expression" dxfId="54" priority="55">
      <formula>H29&lt;0</formula>
    </cfRule>
  </conditionalFormatting>
  <conditionalFormatting sqref="I30:J30">
    <cfRule type="expression" dxfId="53" priority="54">
      <formula>H30&lt;0</formula>
    </cfRule>
  </conditionalFormatting>
  <conditionalFormatting sqref="I31:J31">
    <cfRule type="expression" dxfId="52" priority="53">
      <formula>H31&lt;0</formula>
    </cfRule>
  </conditionalFormatting>
  <conditionalFormatting sqref="I32:J32 I7:I31 I33:I38">
    <cfRule type="expression" dxfId="51" priority="52">
      <formula>H7&lt;0</formula>
    </cfRule>
  </conditionalFormatting>
  <conditionalFormatting sqref="I33:J33">
    <cfRule type="expression" dxfId="50" priority="51">
      <formula>H33&lt;0</formula>
    </cfRule>
  </conditionalFormatting>
  <conditionalFormatting sqref="I34:J34">
    <cfRule type="expression" dxfId="49" priority="50">
      <formula>H34&lt;0</formula>
    </cfRule>
  </conditionalFormatting>
  <conditionalFormatting sqref="I35:J35">
    <cfRule type="expression" dxfId="48" priority="49">
      <formula>H35&lt;0</formula>
    </cfRule>
  </conditionalFormatting>
  <conditionalFormatting sqref="I36:J36">
    <cfRule type="expression" dxfId="47" priority="48">
      <formula>H36&lt;0</formula>
    </cfRule>
  </conditionalFormatting>
  <conditionalFormatting sqref="I37:J38">
    <cfRule type="expression" dxfId="46" priority="47">
      <formula>H37&lt;0</formula>
    </cfRule>
  </conditionalFormatting>
  <conditionalFormatting sqref="J39">
    <cfRule type="expression" dxfId="45" priority="46">
      <formula>H39&lt;0</formula>
    </cfRule>
  </conditionalFormatting>
  <conditionalFormatting sqref="J39">
    <cfRule type="expression" dxfId="44" priority="45">
      <formula>I39&lt;0</formula>
    </cfRule>
  </conditionalFormatting>
  <conditionalFormatting sqref="J39">
    <cfRule type="expression" dxfId="43" priority="44">
      <formula>I39&lt;0</formula>
    </cfRule>
  </conditionalFormatting>
  <conditionalFormatting sqref="J39">
    <cfRule type="expression" dxfId="42" priority="43">
      <formula>I39&lt;0</formula>
    </cfRule>
  </conditionalFormatting>
  <conditionalFormatting sqref="J39">
    <cfRule type="expression" dxfId="41" priority="42">
      <formula>I39&lt;0</formula>
    </cfRule>
  </conditionalFormatting>
  <conditionalFormatting sqref="I37:J37 I38">
    <cfRule type="expression" dxfId="40" priority="41">
      <formula>H37&lt;0</formula>
    </cfRule>
  </conditionalFormatting>
  <conditionalFormatting sqref="I6">
    <cfRule type="expression" dxfId="39" priority="40">
      <formula>H6&lt;0</formula>
    </cfRule>
  </conditionalFormatting>
  <conditionalFormatting sqref="I6">
    <cfRule type="expression" dxfId="38" priority="39">
      <formula>H6&lt;0</formula>
    </cfRule>
  </conditionalFormatting>
  <conditionalFormatting sqref="G38">
    <cfRule type="expression" dxfId="37" priority="38">
      <formula>F38&lt;0</formula>
    </cfRule>
  </conditionalFormatting>
  <conditionalFormatting sqref="G38">
    <cfRule type="expression" dxfId="36" priority="37">
      <formula>F38&lt;0</formula>
    </cfRule>
  </conditionalFormatting>
  <conditionalFormatting sqref="G38">
    <cfRule type="expression" dxfId="35" priority="36">
      <formula>F38&lt;0</formula>
    </cfRule>
  </conditionalFormatting>
  <conditionalFormatting sqref="C7:C37">
    <cfRule type="expression" dxfId="34" priority="35">
      <formula>IF(OR(WEEKDAY(C7)=1,WEEKDAY(C7)=7),1,0)</formula>
    </cfRule>
  </conditionalFormatting>
  <conditionalFormatting sqref="A7:A38">
    <cfRule type="expression" dxfId="33" priority="34">
      <formula>DATE($E$3,$E$4,A7)=TODAY()</formula>
    </cfRule>
  </conditionalFormatting>
  <conditionalFormatting sqref="I7:J16 I17:I38">
    <cfRule type="expression" dxfId="32" priority="33">
      <formula>H7&lt;0</formula>
    </cfRule>
  </conditionalFormatting>
  <conditionalFormatting sqref="I17:J17">
    <cfRule type="expression" dxfId="31" priority="32">
      <formula>H17&lt;0</formula>
    </cfRule>
  </conditionalFormatting>
  <conditionalFormatting sqref="I18:J18">
    <cfRule type="expression" dxfId="30" priority="31">
      <formula>H18&lt;0</formula>
    </cfRule>
  </conditionalFormatting>
  <conditionalFormatting sqref="I19:J19">
    <cfRule type="expression" dxfId="29" priority="30">
      <formula>H19&lt;0</formula>
    </cfRule>
  </conditionalFormatting>
  <conditionalFormatting sqref="I20:J20">
    <cfRule type="expression" dxfId="28" priority="29">
      <formula>H20&lt;0</formula>
    </cfRule>
  </conditionalFormatting>
  <conditionalFormatting sqref="I21:J21">
    <cfRule type="expression" dxfId="27" priority="28">
      <formula>H21&lt;0</formula>
    </cfRule>
  </conditionalFormatting>
  <conditionalFormatting sqref="I22:J22">
    <cfRule type="expression" dxfId="26" priority="27">
      <formula>H22&lt;0</formula>
    </cfRule>
  </conditionalFormatting>
  <conditionalFormatting sqref="I23:J23">
    <cfRule type="expression" dxfId="25" priority="26">
      <formula>H23&lt;0</formula>
    </cfRule>
  </conditionalFormatting>
  <conditionalFormatting sqref="I24:J24">
    <cfRule type="expression" dxfId="24" priority="25">
      <formula>H24&lt;0</formula>
    </cfRule>
  </conditionalFormatting>
  <conditionalFormatting sqref="I25:J25">
    <cfRule type="expression" dxfId="23" priority="24">
      <formula>H25&lt;0</formula>
    </cfRule>
  </conditionalFormatting>
  <conditionalFormatting sqref="I26:J26">
    <cfRule type="expression" dxfId="22" priority="23">
      <formula>H26&lt;0</formula>
    </cfRule>
  </conditionalFormatting>
  <conditionalFormatting sqref="I27:J27">
    <cfRule type="expression" dxfId="21" priority="22">
      <formula>H27&lt;0</formula>
    </cfRule>
  </conditionalFormatting>
  <conditionalFormatting sqref="I28:J28">
    <cfRule type="expression" dxfId="20" priority="21">
      <formula>H28&lt;0</formula>
    </cfRule>
  </conditionalFormatting>
  <conditionalFormatting sqref="I29:J29">
    <cfRule type="expression" dxfId="19" priority="20">
      <formula>H29&lt;0</formula>
    </cfRule>
  </conditionalFormatting>
  <conditionalFormatting sqref="I30:J30">
    <cfRule type="expression" dxfId="18" priority="19">
      <formula>H30&lt;0</formula>
    </cfRule>
  </conditionalFormatting>
  <conditionalFormatting sqref="I31:J31">
    <cfRule type="expression" dxfId="17" priority="18">
      <formula>H31&lt;0</formula>
    </cfRule>
  </conditionalFormatting>
  <conditionalFormatting sqref="I32:J32 I7:I31 I33:I38">
    <cfRule type="expression" dxfId="16" priority="17">
      <formula>H7&lt;0</formula>
    </cfRule>
  </conditionalFormatting>
  <conditionalFormatting sqref="I33:J33">
    <cfRule type="expression" dxfId="15" priority="16">
      <formula>H33&lt;0</formula>
    </cfRule>
  </conditionalFormatting>
  <conditionalFormatting sqref="I34:J34">
    <cfRule type="expression" dxfId="14" priority="15">
      <formula>H34&lt;0</formula>
    </cfRule>
  </conditionalFormatting>
  <conditionalFormatting sqref="I35:J35">
    <cfRule type="expression" dxfId="13" priority="14">
      <formula>H35&lt;0</formula>
    </cfRule>
  </conditionalFormatting>
  <conditionalFormatting sqref="I36:J36">
    <cfRule type="expression" dxfId="12" priority="13">
      <formula>H36&lt;0</formula>
    </cfRule>
  </conditionalFormatting>
  <conditionalFormatting sqref="I37:J38">
    <cfRule type="expression" dxfId="11" priority="12">
      <formula>H37&lt;0</formula>
    </cfRule>
  </conditionalFormatting>
  <conditionalFormatting sqref="J39">
    <cfRule type="expression" dxfId="10" priority="11">
      <formula>H39&lt;0</formula>
    </cfRule>
  </conditionalFormatting>
  <conditionalFormatting sqref="J39">
    <cfRule type="expression" dxfId="9" priority="10">
      <formula>I39&lt;0</formula>
    </cfRule>
  </conditionalFormatting>
  <conditionalFormatting sqref="J39">
    <cfRule type="expression" dxfId="8" priority="9">
      <formula>I39&lt;0</formula>
    </cfRule>
  </conditionalFormatting>
  <conditionalFormatting sqref="J39">
    <cfRule type="expression" dxfId="7" priority="8">
      <formula>I39&lt;0</formula>
    </cfRule>
  </conditionalFormatting>
  <conditionalFormatting sqref="J39">
    <cfRule type="expression" dxfId="6" priority="7">
      <formula>I39&lt;0</formula>
    </cfRule>
  </conditionalFormatting>
  <conditionalFormatting sqref="I37:J37 I38">
    <cfRule type="expression" dxfId="5" priority="6">
      <formula>H37&lt;0</formula>
    </cfRule>
  </conditionalFormatting>
  <conditionalFormatting sqref="I6">
    <cfRule type="expression" dxfId="4" priority="5">
      <formula>H6&lt;0</formula>
    </cfRule>
  </conditionalFormatting>
  <conditionalFormatting sqref="I6">
    <cfRule type="expression" dxfId="3" priority="4">
      <formula>H6&lt;0</formula>
    </cfRule>
  </conditionalFormatting>
  <conditionalFormatting sqref="G38">
    <cfRule type="expression" dxfId="2" priority="3">
      <formula>F38&lt;0</formula>
    </cfRule>
  </conditionalFormatting>
  <conditionalFormatting sqref="G38">
    <cfRule type="expression" dxfId="1" priority="2">
      <formula>F38&lt;0</formula>
    </cfRule>
  </conditionalFormatting>
  <conditionalFormatting sqref="G38">
    <cfRule type="expression" dxfId="0" priority="1">
      <formula>F38&lt;0</formula>
    </cfRule>
  </conditionalFormatting>
  <printOptions horizontalCentered="1"/>
  <pageMargins left="0.9055118110236221" right="0.51181102362204722" top="0.78740157480314965" bottom="0.78740157480314965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plný úvazek</vt:lpstr>
      <vt:lpstr>poloviční úvazek</vt:lpstr>
      <vt:lpstr>'plný úvazek'!Oblast_tisku</vt:lpstr>
      <vt:lpstr>'poloviční úvazek'!Oblast_tisku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 Mikeš</cp:lastModifiedBy>
  <cp:lastPrinted>2015-07-14T10:09:05Z</cp:lastPrinted>
  <dcterms:created xsi:type="dcterms:W3CDTF">2012-10-26T11:32:39Z</dcterms:created>
  <dcterms:modified xsi:type="dcterms:W3CDTF">2015-07-14T10:09:18Z</dcterms:modified>
</cp:coreProperties>
</file>